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gunes\Desktop\deniz güneş medek hazırlık\25-26 bahar dönemi\vize\"/>
    </mc:Choice>
  </mc:AlternateContent>
  <xr:revisionPtr revIDLastSave="0" documentId="13_ncr:1_{13E19F85-9E49-4288-9FA3-6F1260E2C279}" xr6:coauthVersionLast="36" xr6:coauthVersionMax="36" xr10:uidLastSave="{00000000-0000-0000-0000-000000000000}"/>
  <bookViews>
    <workbookView xWindow="0" yWindow="0" windowWidth="28800" windowHeight="11955" activeTab="1" xr2:uid="{00000000-000D-0000-FFFF-FFFF00000000}"/>
  </bookViews>
  <sheets>
    <sheet name="Vize" sheetId="9" r:id="rId1"/>
    <sheet name="Final" sheetId="12" r:id="rId2"/>
    <sheet name="Bütünleme" sheetId="13" r:id="rId3"/>
  </sheets>
  <definedNames>
    <definedName name="_xlnm._FilterDatabase" localSheetId="0" hidden="1">Vize!$T$4:$Y$4</definedName>
    <definedName name="_xlnm.Print_Area" localSheetId="0">Vize!$A$1:$Y$35</definedName>
  </definedNames>
  <calcPr calcId="191029"/>
</workbook>
</file>

<file path=xl/calcChain.xml><?xml version="1.0" encoding="utf-8"?>
<calcChain xmlns="http://schemas.openxmlformats.org/spreadsheetml/2006/main">
  <c r="AD32" i="13" l="1"/>
  <c r="AD33" i="13"/>
  <c r="AD34" i="13"/>
  <c r="AD35" i="13"/>
  <c r="AD36" i="13"/>
  <c r="AD37" i="13"/>
  <c r="AD38" i="13"/>
  <c r="AD171" i="13"/>
  <c r="AD172" i="13"/>
  <c r="AD173" i="13"/>
  <c r="AD174" i="13"/>
  <c r="AD175" i="13"/>
  <c r="AD176" i="13"/>
  <c r="AD177" i="13"/>
  <c r="AD178" i="13"/>
  <c r="AD179" i="13"/>
  <c r="AD180" i="13"/>
  <c r="AD181" i="13"/>
  <c r="AD182" i="13"/>
  <c r="AD183" i="13"/>
  <c r="AD184" i="13"/>
  <c r="AD185" i="13"/>
  <c r="AD186" i="13"/>
  <c r="AD187" i="13"/>
  <c r="AD188" i="13"/>
  <c r="AD189" i="13"/>
  <c r="AD190" i="13"/>
  <c r="AD191" i="13"/>
  <c r="AD192" i="13"/>
  <c r="AD193" i="13"/>
  <c r="AD194" i="13"/>
  <c r="AD195" i="13"/>
  <c r="AD196" i="13"/>
  <c r="AD197" i="13"/>
  <c r="AD198" i="13"/>
  <c r="AD199" i="13"/>
  <c r="AD200" i="13"/>
  <c r="AD201" i="13"/>
  <c r="AD31" i="13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88" i="9"/>
  <c r="AD89" i="9"/>
  <c r="AD90" i="9"/>
  <c r="AD91" i="9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123" i="9"/>
  <c r="AD124" i="9"/>
  <c r="AD125" i="9"/>
  <c r="AD126" i="9"/>
  <c r="AD127" i="9"/>
  <c r="AD128" i="9"/>
  <c r="AD129" i="9"/>
  <c r="AD130" i="9"/>
  <c r="AD131" i="9"/>
  <c r="AD132" i="9"/>
  <c r="AD133" i="9"/>
  <c r="AD134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49" i="9"/>
  <c r="AD150" i="9"/>
  <c r="AD151" i="9"/>
  <c r="AD152" i="9"/>
  <c r="AD153" i="9"/>
  <c r="AD154" i="9"/>
  <c r="AD155" i="9"/>
  <c r="AD156" i="9"/>
  <c r="AD157" i="9"/>
  <c r="AD158" i="9"/>
  <c r="AD159" i="9"/>
  <c r="AD160" i="9"/>
  <c r="AD161" i="9"/>
  <c r="AD162" i="9"/>
  <c r="AD163" i="9"/>
  <c r="AD164" i="9"/>
  <c r="AD165" i="9"/>
  <c r="AD166" i="9"/>
  <c r="AD167" i="9"/>
  <c r="AD168" i="9"/>
  <c r="AD169" i="9"/>
  <c r="AD170" i="9"/>
  <c r="AD171" i="9"/>
  <c r="AD172" i="9"/>
  <c r="AD173" i="9"/>
  <c r="AD174" i="9"/>
  <c r="AD175" i="9"/>
  <c r="AD176" i="9"/>
  <c r="AD177" i="9"/>
  <c r="AD178" i="9"/>
  <c r="AD179" i="9"/>
  <c r="AD180" i="9"/>
  <c r="AD181" i="9"/>
  <c r="AD182" i="9"/>
  <c r="AD183" i="9"/>
  <c r="AD184" i="9"/>
  <c r="AD185" i="9"/>
  <c r="AD186" i="9"/>
  <c r="AD187" i="9"/>
  <c r="AD188" i="9"/>
  <c r="AD189" i="9"/>
  <c r="AD190" i="9"/>
  <c r="AD191" i="9"/>
  <c r="AD192" i="9"/>
  <c r="AD193" i="9"/>
  <c r="AD194" i="9"/>
  <c r="AD195" i="9"/>
  <c r="AD196" i="9"/>
  <c r="AD197" i="9"/>
  <c r="AD198" i="9"/>
  <c r="AD199" i="9"/>
  <c r="AD200" i="9"/>
  <c r="AD201" i="9"/>
  <c r="AD31" i="9"/>
  <c r="AD40" i="12"/>
  <c r="AD41" i="12"/>
  <c r="AD42" i="12"/>
  <c r="AD43" i="12"/>
  <c r="AD44" i="12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D57" i="12"/>
  <c r="AD58" i="12"/>
  <c r="AD59" i="12"/>
  <c r="AD60" i="12"/>
  <c r="AD61" i="12"/>
  <c r="AD62" i="12"/>
  <c r="AD63" i="12"/>
  <c r="AD64" i="12"/>
  <c r="AD65" i="12"/>
  <c r="AD66" i="12"/>
  <c r="AD67" i="12"/>
  <c r="AD68" i="12"/>
  <c r="AD69" i="12"/>
  <c r="AD70" i="12"/>
  <c r="AD71" i="12"/>
  <c r="AD72" i="12"/>
  <c r="AD73" i="12"/>
  <c r="AD74" i="12"/>
  <c r="AD75" i="12"/>
  <c r="AD76" i="12"/>
  <c r="AD77" i="12"/>
  <c r="AD78" i="12"/>
  <c r="AD79" i="12"/>
  <c r="AD80" i="12"/>
  <c r="AD81" i="12"/>
  <c r="AD82" i="12"/>
  <c r="AD83" i="12"/>
  <c r="AD84" i="12"/>
  <c r="AD85" i="12"/>
  <c r="AD86" i="12"/>
  <c r="AD87" i="12"/>
  <c r="AD88" i="12"/>
  <c r="AD89" i="12"/>
  <c r="AD90" i="12"/>
  <c r="AD91" i="12"/>
  <c r="AD92" i="12"/>
  <c r="AD93" i="12"/>
  <c r="AD94" i="12"/>
  <c r="AD95" i="12"/>
  <c r="AD96" i="12"/>
  <c r="AD97" i="12"/>
  <c r="AD98" i="12"/>
  <c r="AD99" i="12"/>
  <c r="AD100" i="12"/>
  <c r="AD101" i="12"/>
  <c r="AD102" i="12"/>
  <c r="AD103" i="12"/>
  <c r="AD104" i="12"/>
  <c r="AD105" i="12"/>
  <c r="AD106" i="12"/>
  <c r="AD107" i="12"/>
  <c r="AD108" i="12"/>
  <c r="AD109" i="12"/>
  <c r="AD110" i="12"/>
  <c r="AD111" i="12"/>
  <c r="AD112" i="12"/>
  <c r="AD113" i="12"/>
  <c r="AD114" i="12"/>
  <c r="AD115" i="12"/>
  <c r="AD116" i="12"/>
  <c r="AD117" i="12"/>
  <c r="AD118" i="12"/>
  <c r="AD119" i="12"/>
  <c r="AD120" i="12"/>
  <c r="AD121" i="12"/>
  <c r="AD122" i="12"/>
  <c r="AD123" i="12"/>
  <c r="AD124" i="12"/>
  <c r="AD125" i="12"/>
  <c r="AD126" i="12"/>
  <c r="AD127" i="12"/>
  <c r="AD128" i="12"/>
  <c r="AD129" i="12"/>
  <c r="AD130" i="12"/>
  <c r="AD131" i="12"/>
  <c r="AD132" i="12"/>
  <c r="AD133" i="12"/>
  <c r="AD134" i="12"/>
  <c r="AD135" i="12"/>
  <c r="AD136" i="12"/>
  <c r="AD137" i="12"/>
  <c r="AD138" i="12"/>
  <c r="AD139" i="12"/>
  <c r="AD140" i="12"/>
  <c r="AD141" i="12"/>
  <c r="AD142" i="12"/>
  <c r="AD143" i="12"/>
  <c r="AD144" i="12"/>
  <c r="AD145" i="12"/>
  <c r="AD146" i="12"/>
  <c r="AD147" i="12"/>
  <c r="AD148" i="12"/>
  <c r="AD149" i="12"/>
  <c r="AD150" i="12"/>
  <c r="AD151" i="12"/>
  <c r="AD152" i="12"/>
  <c r="AD153" i="12"/>
  <c r="AD154" i="12"/>
  <c r="AD155" i="12"/>
  <c r="AD156" i="12"/>
  <c r="AD157" i="12"/>
  <c r="AD158" i="12"/>
  <c r="AD159" i="12"/>
  <c r="AD160" i="12"/>
  <c r="AD161" i="12"/>
  <c r="AD162" i="12"/>
  <c r="AD163" i="12"/>
  <c r="AD164" i="12"/>
  <c r="AD165" i="12"/>
  <c r="AD166" i="12"/>
  <c r="AD167" i="12"/>
  <c r="AD168" i="12"/>
  <c r="AD169" i="12"/>
  <c r="AD170" i="12"/>
  <c r="AD171" i="12"/>
  <c r="AD172" i="12"/>
  <c r="AD173" i="12"/>
  <c r="AD174" i="12"/>
  <c r="AD175" i="12"/>
  <c r="AD176" i="12"/>
  <c r="AD177" i="12"/>
  <c r="AD178" i="12"/>
  <c r="AD179" i="12"/>
  <c r="AD180" i="12"/>
  <c r="AD181" i="12"/>
  <c r="AD182" i="12"/>
  <c r="AD183" i="12"/>
  <c r="AD184" i="12"/>
  <c r="AD185" i="12"/>
  <c r="AD186" i="12"/>
  <c r="AD187" i="12"/>
  <c r="AD188" i="12"/>
  <c r="AD189" i="12"/>
  <c r="AD190" i="12"/>
  <c r="AD191" i="12"/>
  <c r="AD192" i="12"/>
  <c r="AD193" i="12"/>
  <c r="AD194" i="12"/>
  <c r="AD195" i="12"/>
  <c r="AD196" i="12"/>
  <c r="AD197" i="12"/>
  <c r="AD198" i="12"/>
  <c r="AD199" i="12"/>
  <c r="AD200" i="12"/>
  <c r="AD201" i="12"/>
  <c r="AD31" i="12"/>
  <c r="AD32" i="12"/>
  <c r="AD33" i="12"/>
  <c r="AD34" i="12"/>
  <c r="AD35" i="12"/>
  <c r="AD36" i="12"/>
  <c r="AD37" i="12"/>
  <c r="AD38" i="12"/>
  <c r="AD39" i="12"/>
  <c r="A170" i="13" l="1"/>
  <c r="AD170" i="13" s="1"/>
  <c r="AE170" i="13" s="1"/>
  <c r="A169" i="13"/>
  <c r="AD169" i="13" s="1"/>
  <c r="AE169" i="13" s="1"/>
  <c r="A168" i="13"/>
  <c r="AD168" i="13" s="1"/>
  <c r="AE168" i="13" s="1"/>
  <c r="A167" i="13"/>
  <c r="AD167" i="13" s="1"/>
  <c r="AE167" i="13" s="1"/>
  <c r="A166" i="13"/>
  <c r="AD166" i="13" s="1"/>
  <c r="AE166" i="13" s="1"/>
  <c r="A165" i="13"/>
  <c r="AD165" i="13" s="1"/>
  <c r="AE165" i="13" s="1"/>
  <c r="A164" i="13"/>
  <c r="AD164" i="13" s="1"/>
  <c r="AE164" i="13" s="1"/>
  <c r="A163" i="13"/>
  <c r="AD163" i="13" s="1"/>
  <c r="AE163" i="13" s="1"/>
  <c r="A162" i="13"/>
  <c r="AD162" i="13" s="1"/>
  <c r="AE162" i="13" s="1"/>
  <c r="A161" i="13"/>
  <c r="AD161" i="13" s="1"/>
  <c r="AE161" i="13" s="1"/>
  <c r="A160" i="13"/>
  <c r="AD160" i="13" s="1"/>
  <c r="AE160" i="13" s="1"/>
  <c r="A159" i="13"/>
  <c r="AD159" i="13" s="1"/>
  <c r="AE159" i="13" s="1"/>
  <c r="A158" i="13"/>
  <c r="AD158" i="13" s="1"/>
  <c r="AE158" i="13" s="1"/>
  <c r="A157" i="13"/>
  <c r="AD157" i="13" s="1"/>
  <c r="AE157" i="13" s="1"/>
  <c r="A156" i="13"/>
  <c r="AD156" i="13" s="1"/>
  <c r="AE156" i="13" s="1"/>
  <c r="A155" i="13"/>
  <c r="AD155" i="13" s="1"/>
  <c r="AE155" i="13" s="1"/>
  <c r="A154" i="13"/>
  <c r="AD154" i="13" s="1"/>
  <c r="AE154" i="13" s="1"/>
  <c r="A153" i="13"/>
  <c r="AD153" i="13" s="1"/>
  <c r="AE153" i="13" s="1"/>
  <c r="A152" i="13"/>
  <c r="AD152" i="13" s="1"/>
  <c r="AE152" i="13" s="1"/>
  <c r="A151" i="13"/>
  <c r="AD151" i="13" s="1"/>
  <c r="AE151" i="13" s="1"/>
  <c r="A150" i="13"/>
  <c r="AD150" i="13" s="1"/>
  <c r="AE150" i="13" s="1"/>
  <c r="A149" i="13"/>
  <c r="AD149" i="13" s="1"/>
  <c r="AE149" i="13" s="1"/>
  <c r="A148" i="13"/>
  <c r="AD148" i="13" s="1"/>
  <c r="AE148" i="13" s="1"/>
  <c r="A147" i="13"/>
  <c r="AD147" i="13" s="1"/>
  <c r="AE147" i="13" s="1"/>
  <c r="A146" i="13"/>
  <c r="AD146" i="13" s="1"/>
  <c r="AE146" i="13" s="1"/>
  <c r="A145" i="13"/>
  <c r="AD145" i="13" s="1"/>
  <c r="AE145" i="13" s="1"/>
  <c r="A144" i="13"/>
  <c r="AD144" i="13" s="1"/>
  <c r="AE144" i="13" s="1"/>
  <c r="A143" i="13"/>
  <c r="AD143" i="13" s="1"/>
  <c r="AE143" i="13" s="1"/>
  <c r="A142" i="13"/>
  <c r="AD142" i="13" s="1"/>
  <c r="AE142" i="13" s="1"/>
  <c r="A141" i="13"/>
  <c r="AD141" i="13" s="1"/>
  <c r="AE141" i="13" s="1"/>
  <c r="A140" i="13"/>
  <c r="AD140" i="13" s="1"/>
  <c r="AE140" i="13" s="1"/>
  <c r="A139" i="13"/>
  <c r="AD139" i="13" s="1"/>
  <c r="AE139" i="13" s="1"/>
  <c r="A138" i="13"/>
  <c r="AD138" i="13" s="1"/>
  <c r="AE138" i="13" s="1"/>
  <c r="A137" i="13"/>
  <c r="AD137" i="13" s="1"/>
  <c r="AE137" i="13" s="1"/>
  <c r="A136" i="13"/>
  <c r="AD136" i="13" s="1"/>
  <c r="AE136" i="13" s="1"/>
  <c r="A135" i="13"/>
  <c r="AD135" i="13" s="1"/>
  <c r="AE135" i="13" s="1"/>
  <c r="A134" i="13"/>
  <c r="AD134" i="13" s="1"/>
  <c r="AE134" i="13" s="1"/>
  <c r="A133" i="13"/>
  <c r="AD133" i="13" s="1"/>
  <c r="AE133" i="13" s="1"/>
  <c r="A132" i="13"/>
  <c r="AD132" i="13" s="1"/>
  <c r="AE132" i="13" s="1"/>
  <c r="A131" i="13"/>
  <c r="AD131" i="13" s="1"/>
  <c r="AE131" i="13" s="1"/>
  <c r="A130" i="13"/>
  <c r="AD130" i="13" s="1"/>
  <c r="AE130" i="13" s="1"/>
  <c r="A129" i="13"/>
  <c r="AD129" i="13" s="1"/>
  <c r="AE129" i="13" s="1"/>
  <c r="A128" i="13"/>
  <c r="AD128" i="13" s="1"/>
  <c r="AE128" i="13" s="1"/>
  <c r="A127" i="13"/>
  <c r="AD127" i="13" s="1"/>
  <c r="AE127" i="13" s="1"/>
  <c r="A126" i="13"/>
  <c r="AD126" i="13" s="1"/>
  <c r="AE126" i="13" s="1"/>
  <c r="A125" i="13"/>
  <c r="AD125" i="13" s="1"/>
  <c r="AE125" i="13" s="1"/>
  <c r="A124" i="13"/>
  <c r="AD124" i="13" s="1"/>
  <c r="AE124" i="13" s="1"/>
  <c r="A123" i="13"/>
  <c r="AD123" i="13" s="1"/>
  <c r="AE123" i="13" s="1"/>
  <c r="A122" i="13"/>
  <c r="AD122" i="13" s="1"/>
  <c r="AE122" i="13" s="1"/>
  <c r="A121" i="13"/>
  <c r="AD121" i="13" s="1"/>
  <c r="AE121" i="13" s="1"/>
  <c r="A120" i="13"/>
  <c r="AD120" i="13" s="1"/>
  <c r="AE120" i="13" s="1"/>
  <c r="A119" i="13"/>
  <c r="AD119" i="13" s="1"/>
  <c r="AE119" i="13" s="1"/>
  <c r="A118" i="13"/>
  <c r="AD118" i="13" s="1"/>
  <c r="AE118" i="13" s="1"/>
  <c r="A117" i="13"/>
  <c r="AD117" i="13" s="1"/>
  <c r="AE117" i="13" s="1"/>
  <c r="A116" i="13"/>
  <c r="AD116" i="13" s="1"/>
  <c r="AE116" i="13" s="1"/>
  <c r="A115" i="13"/>
  <c r="AD115" i="13" s="1"/>
  <c r="AE115" i="13" s="1"/>
  <c r="A114" i="13"/>
  <c r="AD114" i="13" s="1"/>
  <c r="AE114" i="13" s="1"/>
  <c r="A113" i="13"/>
  <c r="AD113" i="13" s="1"/>
  <c r="AE113" i="13" s="1"/>
  <c r="A112" i="13"/>
  <c r="AD112" i="13" s="1"/>
  <c r="AE112" i="13" s="1"/>
  <c r="A111" i="13"/>
  <c r="AD111" i="13" s="1"/>
  <c r="AE111" i="13" s="1"/>
  <c r="A110" i="13"/>
  <c r="AD110" i="13" s="1"/>
  <c r="AE110" i="13" s="1"/>
  <c r="A109" i="13"/>
  <c r="AD109" i="13" s="1"/>
  <c r="AE109" i="13" s="1"/>
  <c r="A108" i="13"/>
  <c r="AD108" i="13" s="1"/>
  <c r="AE108" i="13" s="1"/>
  <c r="A107" i="13"/>
  <c r="AD107" i="13" s="1"/>
  <c r="AE107" i="13" s="1"/>
  <c r="A106" i="13"/>
  <c r="AD106" i="13" s="1"/>
  <c r="AE106" i="13" s="1"/>
  <c r="A105" i="13"/>
  <c r="AD105" i="13" s="1"/>
  <c r="AE105" i="13" s="1"/>
  <c r="A104" i="13"/>
  <c r="AD104" i="13" s="1"/>
  <c r="AE104" i="13" s="1"/>
  <c r="A103" i="13"/>
  <c r="AD103" i="13" s="1"/>
  <c r="AE103" i="13" s="1"/>
  <c r="A102" i="13"/>
  <c r="AD102" i="13" s="1"/>
  <c r="AE102" i="13" s="1"/>
  <c r="A101" i="13"/>
  <c r="AD101" i="13" s="1"/>
  <c r="AE101" i="13" s="1"/>
  <c r="A100" i="13"/>
  <c r="AD100" i="13" s="1"/>
  <c r="AE100" i="13" s="1"/>
  <c r="A99" i="13"/>
  <c r="AD99" i="13" s="1"/>
  <c r="AE99" i="13" s="1"/>
  <c r="A98" i="13"/>
  <c r="AD98" i="13" s="1"/>
  <c r="AE98" i="13" s="1"/>
  <c r="A97" i="13"/>
  <c r="AD97" i="13" s="1"/>
  <c r="AE97" i="13" s="1"/>
  <c r="A96" i="13"/>
  <c r="AD96" i="13" s="1"/>
  <c r="AE96" i="13" s="1"/>
  <c r="A95" i="13"/>
  <c r="AD95" i="13" s="1"/>
  <c r="AE95" i="13" s="1"/>
  <c r="A94" i="13"/>
  <c r="AD94" i="13" s="1"/>
  <c r="AE94" i="13" s="1"/>
  <c r="A93" i="13"/>
  <c r="AD93" i="13" s="1"/>
  <c r="AE93" i="13" s="1"/>
  <c r="A92" i="13"/>
  <c r="AD92" i="13" s="1"/>
  <c r="AE92" i="13" s="1"/>
  <c r="A91" i="13"/>
  <c r="AD91" i="13" s="1"/>
  <c r="AE91" i="13" s="1"/>
  <c r="A90" i="13"/>
  <c r="AD90" i="13" s="1"/>
  <c r="AE90" i="13" s="1"/>
  <c r="A89" i="13"/>
  <c r="AD89" i="13" s="1"/>
  <c r="AE89" i="13" s="1"/>
  <c r="A88" i="13"/>
  <c r="AD88" i="13" s="1"/>
  <c r="AE88" i="13" s="1"/>
  <c r="A87" i="13"/>
  <c r="AD87" i="13" s="1"/>
  <c r="AE87" i="13" s="1"/>
  <c r="A86" i="13"/>
  <c r="AD86" i="13" s="1"/>
  <c r="AE86" i="13" s="1"/>
  <c r="A85" i="13"/>
  <c r="AD85" i="13" s="1"/>
  <c r="AE85" i="13" s="1"/>
  <c r="A84" i="13"/>
  <c r="AD84" i="13" s="1"/>
  <c r="AE84" i="13" s="1"/>
  <c r="A83" i="13"/>
  <c r="AD83" i="13" s="1"/>
  <c r="AE83" i="13" s="1"/>
  <c r="A82" i="13"/>
  <c r="AD82" i="13" s="1"/>
  <c r="AE82" i="13" s="1"/>
  <c r="A81" i="13"/>
  <c r="AD81" i="13" s="1"/>
  <c r="AE81" i="13" s="1"/>
  <c r="A80" i="13"/>
  <c r="AD80" i="13" s="1"/>
  <c r="AE80" i="13" s="1"/>
  <c r="A79" i="13"/>
  <c r="AD79" i="13" s="1"/>
  <c r="AE79" i="13" s="1"/>
  <c r="A78" i="13"/>
  <c r="AD78" i="13" s="1"/>
  <c r="AE78" i="13" s="1"/>
  <c r="A77" i="13"/>
  <c r="AD77" i="13" s="1"/>
  <c r="AE77" i="13" s="1"/>
  <c r="A76" i="13"/>
  <c r="AD76" i="13" s="1"/>
  <c r="AE76" i="13" s="1"/>
  <c r="A75" i="13"/>
  <c r="AD75" i="13" s="1"/>
  <c r="AE75" i="13" s="1"/>
  <c r="A74" i="13"/>
  <c r="AD74" i="13" s="1"/>
  <c r="AE74" i="13" s="1"/>
  <c r="A73" i="13"/>
  <c r="AD73" i="13" s="1"/>
  <c r="AE73" i="13" s="1"/>
  <c r="A72" i="13"/>
  <c r="AD72" i="13" s="1"/>
  <c r="AE72" i="13" s="1"/>
  <c r="A71" i="13"/>
  <c r="AD71" i="13" s="1"/>
  <c r="AE71" i="13" s="1"/>
  <c r="A70" i="13"/>
  <c r="AD70" i="13" s="1"/>
  <c r="AE70" i="13" s="1"/>
  <c r="A69" i="13"/>
  <c r="AD69" i="13" s="1"/>
  <c r="AE69" i="13" s="1"/>
  <c r="A68" i="13"/>
  <c r="AD68" i="13" s="1"/>
  <c r="AE68" i="13" s="1"/>
  <c r="A67" i="13"/>
  <c r="AD67" i="13" s="1"/>
  <c r="AE67" i="13" s="1"/>
  <c r="A66" i="13"/>
  <c r="AD66" i="13" s="1"/>
  <c r="AE66" i="13" s="1"/>
  <c r="A65" i="13"/>
  <c r="AD65" i="13" s="1"/>
  <c r="AE65" i="13" s="1"/>
  <c r="A64" i="13"/>
  <c r="AD64" i="13" s="1"/>
  <c r="AE64" i="13" s="1"/>
  <c r="A63" i="13"/>
  <c r="AD63" i="13" s="1"/>
  <c r="AE63" i="13" s="1"/>
  <c r="A62" i="13"/>
  <c r="AD62" i="13" s="1"/>
  <c r="AE62" i="13" s="1"/>
  <c r="A61" i="13"/>
  <c r="AD61" i="13" s="1"/>
  <c r="AE61" i="13" s="1"/>
  <c r="A60" i="13"/>
  <c r="AD60" i="13" s="1"/>
  <c r="AE60" i="13" s="1"/>
  <c r="A59" i="13"/>
  <c r="AD59" i="13" s="1"/>
  <c r="AE59" i="13" s="1"/>
  <c r="A58" i="13"/>
  <c r="AD58" i="13" s="1"/>
  <c r="AE58" i="13" s="1"/>
  <c r="A57" i="13"/>
  <c r="AD57" i="13" s="1"/>
  <c r="AE57" i="13" s="1"/>
  <c r="A56" i="13"/>
  <c r="AD56" i="13" s="1"/>
  <c r="AE56" i="13" s="1"/>
  <c r="A55" i="13"/>
  <c r="AD55" i="13" s="1"/>
  <c r="AE55" i="13" s="1"/>
  <c r="A54" i="13"/>
  <c r="AD54" i="13" s="1"/>
  <c r="AE54" i="13" s="1"/>
  <c r="A53" i="13"/>
  <c r="AD53" i="13" s="1"/>
  <c r="AE53" i="13" s="1"/>
  <c r="A52" i="13"/>
  <c r="AD52" i="13" s="1"/>
  <c r="AE52" i="13" s="1"/>
  <c r="A51" i="13"/>
  <c r="AD51" i="13" s="1"/>
  <c r="AE51" i="13" s="1"/>
  <c r="A50" i="13"/>
  <c r="AD50" i="13" s="1"/>
  <c r="AE50" i="13" s="1"/>
  <c r="A49" i="13"/>
  <c r="AD49" i="13" s="1"/>
  <c r="AE49" i="13" s="1"/>
  <c r="A40" i="13"/>
  <c r="AD40" i="13" s="1"/>
  <c r="AE40" i="13" s="1"/>
  <c r="A39" i="13"/>
  <c r="AD39" i="13" s="1"/>
  <c r="AE39" i="13" s="1"/>
  <c r="AE38" i="13"/>
  <c r="AE37" i="13"/>
  <c r="AE36" i="13"/>
  <c r="AE35" i="13"/>
  <c r="AE34" i="13"/>
  <c r="A34" i="13"/>
  <c r="AE33" i="13"/>
  <c r="A33" i="13"/>
  <c r="AE32" i="13"/>
  <c r="A32" i="13"/>
  <c r="AE31" i="13"/>
  <c r="AC25" i="13"/>
  <c r="AB25" i="13"/>
  <c r="AA25" i="13"/>
  <c r="Z25" i="13"/>
  <c r="Y25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AD23" i="13"/>
  <c r="L14" i="13"/>
  <c r="L13" i="13"/>
  <c r="L12" i="13"/>
  <c r="L7" i="13"/>
  <c r="AE170" i="12"/>
  <c r="A170" i="12"/>
  <c r="AE169" i="12"/>
  <c r="A169" i="12"/>
  <c r="AE168" i="12"/>
  <c r="A168" i="12"/>
  <c r="AE167" i="12"/>
  <c r="A167" i="12"/>
  <c r="AE166" i="12"/>
  <c r="A166" i="12"/>
  <c r="AE165" i="12"/>
  <c r="A165" i="12"/>
  <c r="AE164" i="12"/>
  <c r="A164" i="12"/>
  <c r="AE163" i="12"/>
  <c r="A163" i="12"/>
  <c r="AE162" i="12"/>
  <c r="A162" i="12"/>
  <c r="AE161" i="12"/>
  <c r="A161" i="12"/>
  <c r="AE160" i="12"/>
  <c r="A160" i="12"/>
  <c r="AE159" i="12"/>
  <c r="A159" i="12"/>
  <c r="AE158" i="12"/>
  <c r="A158" i="12"/>
  <c r="AE157" i="12"/>
  <c r="A157" i="12"/>
  <c r="AE156" i="12"/>
  <c r="A156" i="12"/>
  <c r="AE155" i="12"/>
  <c r="A155" i="12"/>
  <c r="AE154" i="12"/>
  <c r="A154" i="12"/>
  <c r="AE153" i="12"/>
  <c r="A153" i="12"/>
  <c r="AE152" i="12"/>
  <c r="A152" i="12"/>
  <c r="AE151" i="12"/>
  <c r="A151" i="12"/>
  <c r="AE150" i="12"/>
  <c r="A150" i="12"/>
  <c r="AE149" i="12"/>
  <c r="A149" i="12"/>
  <c r="AE148" i="12"/>
  <c r="A148" i="12"/>
  <c r="AE147" i="12"/>
  <c r="A147" i="12"/>
  <c r="AE146" i="12"/>
  <c r="A146" i="12"/>
  <c r="AE145" i="12"/>
  <c r="A145" i="12"/>
  <c r="AE144" i="12"/>
  <c r="A144" i="12"/>
  <c r="AE143" i="12"/>
  <c r="A143" i="12"/>
  <c r="AE142" i="12"/>
  <c r="A142" i="12"/>
  <c r="AE141" i="12"/>
  <c r="A141" i="12"/>
  <c r="AE140" i="12"/>
  <c r="A140" i="12"/>
  <c r="AE139" i="12"/>
  <c r="A139" i="12"/>
  <c r="AE138" i="12"/>
  <c r="A138" i="12"/>
  <c r="AE137" i="12"/>
  <c r="A137" i="12"/>
  <c r="AE136" i="12"/>
  <c r="A136" i="12"/>
  <c r="AE135" i="12"/>
  <c r="A135" i="12"/>
  <c r="AE134" i="12"/>
  <c r="A134" i="12"/>
  <c r="AE133" i="12"/>
  <c r="A133" i="12"/>
  <c r="AE132" i="12"/>
  <c r="A132" i="12"/>
  <c r="AE131" i="12"/>
  <c r="A131" i="12"/>
  <c r="AE130" i="12"/>
  <c r="A130" i="12"/>
  <c r="AE129" i="12"/>
  <c r="A129" i="12"/>
  <c r="AE128" i="12"/>
  <c r="A128" i="12"/>
  <c r="AE127" i="12"/>
  <c r="A127" i="12"/>
  <c r="AE126" i="12"/>
  <c r="A126" i="12"/>
  <c r="AE125" i="12"/>
  <c r="A125" i="12"/>
  <c r="AE124" i="12"/>
  <c r="A124" i="12"/>
  <c r="AE123" i="12"/>
  <c r="A123" i="12"/>
  <c r="AE122" i="12"/>
  <c r="A122" i="12"/>
  <c r="AE121" i="12"/>
  <c r="A121" i="12"/>
  <c r="AE120" i="12"/>
  <c r="A120" i="12"/>
  <c r="AE119" i="12"/>
  <c r="A119" i="12"/>
  <c r="AE118" i="12"/>
  <c r="A118" i="12"/>
  <c r="AE117" i="12"/>
  <c r="A117" i="12"/>
  <c r="AE116" i="12"/>
  <c r="A116" i="12"/>
  <c r="AE115" i="12"/>
  <c r="A115" i="12"/>
  <c r="AE114" i="12"/>
  <c r="A114" i="12"/>
  <c r="AE113" i="12"/>
  <c r="A113" i="12"/>
  <c r="AE112" i="12"/>
  <c r="A112" i="12"/>
  <c r="AE111" i="12"/>
  <c r="A111" i="12"/>
  <c r="AE110" i="12"/>
  <c r="A110" i="12"/>
  <c r="AE109" i="12"/>
  <c r="A109" i="12"/>
  <c r="AE108" i="12"/>
  <c r="A108" i="12"/>
  <c r="AE107" i="12"/>
  <c r="A107" i="12"/>
  <c r="AE106" i="12"/>
  <c r="A106" i="12"/>
  <c r="AE105" i="12"/>
  <c r="A105" i="12"/>
  <c r="AE104" i="12"/>
  <c r="A104" i="12"/>
  <c r="AE103" i="12"/>
  <c r="A103" i="12"/>
  <c r="AE102" i="12"/>
  <c r="A102" i="12"/>
  <c r="AE101" i="12"/>
  <c r="A101" i="12"/>
  <c r="AE100" i="12"/>
  <c r="A100" i="12"/>
  <c r="AE99" i="12"/>
  <c r="A99" i="12"/>
  <c r="AE98" i="12"/>
  <c r="A98" i="12"/>
  <c r="AE97" i="12"/>
  <c r="A97" i="12"/>
  <c r="AE96" i="12"/>
  <c r="A96" i="12"/>
  <c r="AE95" i="12"/>
  <c r="A95" i="12"/>
  <c r="AE94" i="12"/>
  <c r="A94" i="12"/>
  <c r="AE93" i="12"/>
  <c r="A93" i="12"/>
  <c r="AE92" i="12"/>
  <c r="A92" i="12"/>
  <c r="AE91" i="12"/>
  <c r="A91" i="12"/>
  <c r="AE90" i="12"/>
  <c r="A90" i="12"/>
  <c r="AE89" i="12"/>
  <c r="A89" i="12"/>
  <c r="AE88" i="12"/>
  <c r="A88" i="12"/>
  <c r="AE87" i="12"/>
  <c r="A87" i="12"/>
  <c r="AE86" i="12"/>
  <c r="A86" i="12"/>
  <c r="AE85" i="12"/>
  <c r="A85" i="12"/>
  <c r="AE84" i="12"/>
  <c r="A84" i="12"/>
  <c r="AE83" i="12"/>
  <c r="A83" i="12"/>
  <c r="AE82" i="12"/>
  <c r="A82" i="12"/>
  <c r="AE81" i="12"/>
  <c r="A81" i="12"/>
  <c r="AE80" i="12"/>
  <c r="A80" i="12"/>
  <c r="AE79" i="12"/>
  <c r="A79" i="12"/>
  <c r="AE78" i="12"/>
  <c r="A78" i="12"/>
  <c r="AE77" i="12"/>
  <c r="A77" i="12"/>
  <c r="AE76" i="12"/>
  <c r="A76" i="12"/>
  <c r="AE75" i="12"/>
  <c r="A75" i="12"/>
  <c r="AE74" i="12"/>
  <c r="A74" i="12"/>
  <c r="AE73" i="12"/>
  <c r="A73" i="12"/>
  <c r="AE72" i="12"/>
  <c r="A72" i="12"/>
  <c r="AE71" i="12"/>
  <c r="A71" i="12"/>
  <c r="AE70" i="12"/>
  <c r="A70" i="12"/>
  <c r="AE69" i="12"/>
  <c r="A69" i="12"/>
  <c r="AE68" i="12"/>
  <c r="A68" i="12"/>
  <c r="AE67" i="12"/>
  <c r="A67" i="12"/>
  <c r="AE66" i="12"/>
  <c r="A66" i="12"/>
  <c r="AE65" i="12"/>
  <c r="A65" i="12"/>
  <c r="AE64" i="12"/>
  <c r="A64" i="12"/>
  <c r="AE63" i="12"/>
  <c r="A63" i="12"/>
  <c r="AE62" i="12"/>
  <c r="A62" i="12"/>
  <c r="AE61" i="12"/>
  <c r="A61" i="12"/>
  <c r="AE60" i="12"/>
  <c r="A60" i="12"/>
  <c r="AE59" i="12"/>
  <c r="A59" i="12"/>
  <c r="AE58" i="12"/>
  <c r="A58" i="12"/>
  <c r="AE57" i="12"/>
  <c r="A57" i="12"/>
  <c r="AE56" i="12"/>
  <c r="A56" i="12"/>
  <c r="AE55" i="12"/>
  <c r="A55" i="12"/>
  <c r="AE54" i="12"/>
  <c r="A54" i="12"/>
  <c r="AE53" i="12"/>
  <c r="A53" i="12"/>
  <c r="AE52" i="12"/>
  <c r="A52" i="12"/>
  <c r="AE51" i="12"/>
  <c r="A51" i="12"/>
  <c r="AE50" i="12"/>
  <c r="A50" i="12"/>
  <c r="AE49" i="12"/>
  <c r="A49" i="12"/>
  <c r="AE48" i="12"/>
  <c r="A48" i="12"/>
  <c r="AE47" i="12"/>
  <c r="A47" i="12"/>
  <c r="AE46" i="12"/>
  <c r="A46" i="12"/>
  <c r="AE45" i="12"/>
  <c r="A45" i="12"/>
  <c r="AE44" i="12"/>
  <c r="A44" i="12"/>
  <c r="AE43" i="12"/>
  <c r="A43" i="12"/>
  <c r="AE42" i="12"/>
  <c r="A42" i="12"/>
  <c r="AE41" i="12"/>
  <c r="A41" i="12"/>
  <c r="AE40" i="12"/>
  <c r="A40" i="12"/>
  <c r="AE39" i="12"/>
  <c r="A39" i="12"/>
  <c r="AE38" i="12"/>
  <c r="AE37" i="12"/>
  <c r="AE36" i="12"/>
  <c r="AE35" i="12"/>
  <c r="AE34" i="12"/>
  <c r="AE33" i="12"/>
  <c r="A33" i="12"/>
  <c r="AE32" i="12"/>
  <c r="A32" i="12"/>
  <c r="A34" i="12" s="1"/>
  <c r="AE31" i="12"/>
  <c r="AC25" i="12"/>
  <c r="AB25" i="12"/>
  <c r="AA25" i="12"/>
  <c r="Z25" i="12"/>
  <c r="Y25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AD23" i="12"/>
  <c r="L14" i="12"/>
  <c r="L13" i="12"/>
  <c r="L12" i="12"/>
  <c r="L7" i="12"/>
  <c r="AD24" i="13" l="1"/>
  <c r="L8" i="13"/>
  <c r="T26" i="13" s="1"/>
  <c r="A41" i="13"/>
  <c r="L8" i="12"/>
  <c r="T10" i="12" s="1"/>
  <c r="A35" i="13"/>
  <c r="A35" i="12"/>
  <c r="A36" i="12" s="1"/>
  <c r="G13" i="12"/>
  <c r="G11" i="12"/>
  <c r="G9" i="12"/>
  <c r="L10" i="12"/>
  <c r="G12" i="12"/>
  <c r="G10" i="12"/>
  <c r="L9" i="12"/>
  <c r="T9" i="12"/>
  <c r="T11" i="12"/>
  <c r="AD24" i="12"/>
  <c r="R25" i="12"/>
  <c r="E26" i="12"/>
  <c r="X27" i="12"/>
  <c r="X28" i="12" s="1"/>
  <c r="G26" i="12"/>
  <c r="Q27" i="12"/>
  <c r="Q28" i="12" s="1"/>
  <c r="K27" i="12"/>
  <c r="K28" i="12" s="1"/>
  <c r="AE170" i="9"/>
  <c r="A170" i="9"/>
  <c r="AE169" i="9"/>
  <c r="A169" i="9"/>
  <c r="AE168" i="9"/>
  <c r="A168" i="9"/>
  <c r="AE167" i="9"/>
  <c r="A167" i="9"/>
  <c r="AE166" i="9"/>
  <c r="A166" i="9"/>
  <c r="AE165" i="9"/>
  <c r="A165" i="9"/>
  <c r="AE164" i="9"/>
  <c r="A164" i="9"/>
  <c r="AE163" i="9"/>
  <c r="A163" i="9"/>
  <c r="AE162" i="9"/>
  <c r="A162" i="9"/>
  <c r="AE161" i="9"/>
  <c r="A161" i="9"/>
  <c r="AE160" i="9"/>
  <c r="A160" i="9"/>
  <c r="AE159" i="9"/>
  <c r="A159" i="9"/>
  <c r="AE158" i="9"/>
  <c r="A158" i="9"/>
  <c r="AE157" i="9"/>
  <c r="A157" i="9"/>
  <c r="AE156" i="9"/>
  <c r="A156" i="9"/>
  <c r="AE155" i="9"/>
  <c r="A155" i="9"/>
  <c r="AE154" i="9"/>
  <c r="A154" i="9"/>
  <c r="AE153" i="9"/>
  <c r="A153" i="9"/>
  <c r="AE152" i="9"/>
  <c r="A152" i="9"/>
  <c r="AE151" i="9"/>
  <c r="A151" i="9"/>
  <c r="AE150" i="9"/>
  <c r="A150" i="9"/>
  <c r="AE149" i="9"/>
  <c r="A149" i="9"/>
  <c r="AE148" i="9"/>
  <c r="A148" i="9"/>
  <c r="AE147" i="9"/>
  <c r="A147" i="9"/>
  <c r="AE146" i="9"/>
  <c r="A146" i="9"/>
  <c r="AE145" i="9"/>
  <c r="A145" i="9"/>
  <c r="AE144" i="9"/>
  <c r="A144" i="9"/>
  <c r="AE143" i="9"/>
  <c r="A143" i="9"/>
  <c r="AE142" i="9"/>
  <c r="A142" i="9"/>
  <c r="AE141" i="9"/>
  <c r="A141" i="9"/>
  <c r="AE140" i="9"/>
  <c r="A140" i="9"/>
  <c r="AE139" i="9"/>
  <c r="A139" i="9"/>
  <c r="AE138" i="9"/>
  <c r="A138" i="9"/>
  <c r="AE137" i="9"/>
  <c r="A137" i="9"/>
  <c r="AE136" i="9"/>
  <c r="A136" i="9"/>
  <c r="AE135" i="9"/>
  <c r="A135" i="9"/>
  <c r="AE134" i="9"/>
  <c r="A134" i="9"/>
  <c r="AE133" i="9"/>
  <c r="A133" i="9"/>
  <c r="AE132" i="9"/>
  <c r="A132" i="9"/>
  <c r="AE131" i="9"/>
  <c r="A131" i="9"/>
  <c r="AE130" i="9"/>
  <c r="A130" i="9"/>
  <c r="AE129" i="9"/>
  <c r="A129" i="9"/>
  <c r="AE128" i="9"/>
  <c r="A128" i="9"/>
  <c r="AE127" i="9"/>
  <c r="A127" i="9"/>
  <c r="AE126" i="9"/>
  <c r="A126" i="9"/>
  <c r="AE125" i="9"/>
  <c r="A125" i="9"/>
  <c r="AE124" i="9"/>
  <c r="A124" i="9"/>
  <c r="AE123" i="9"/>
  <c r="A123" i="9"/>
  <c r="AE122" i="9"/>
  <c r="A122" i="9"/>
  <c r="AE121" i="9"/>
  <c r="A121" i="9"/>
  <c r="AE120" i="9"/>
  <c r="A120" i="9"/>
  <c r="AE119" i="9"/>
  <c r="A119" i="9"/>
  <c r="AE118" i="9"/>
  <c r="A118" i="9"/>
  <c r="AE117" i="9"/>
  <c r="A117" i="9"/>
  <c r="AE116" i="9"/>
  <c r="A116" i="9"/>
  <c r="AE115" i="9"/>
  <c r="A115" i="9"/>
  <c r="AE114" i="9"/>
  <c r="A114" i="9"/>
  <c r="AE113" i="9"/>
  <c r="A113" i="9"/>
  <c r="AE112" i="9"/>
  <c r="A112" i="9"/>
  <c r="AE111" i="9"/>
  <c r="A111" i="9"/>
  <c r="AE110" i="9"/>
  <c r="A110" i="9"/>
  <c r="AE109" i="9"/>
  <c r="A109" i="9"/>
  <c r="AE108" i="9"/>
  <c r="A108" i="9"/>
  <c r="AE107" i="9"/>
  <c r="A107" i="9"/>
  <c r="AE106" i="9"/>
  <c r="A106" i="9"/>
  <c r="AE105" i="9"/>
  <c r="A105" i="9"/>
  <c r="AE104" i="9"/>
  <c r="A104" i="9"/>
  <c r="AE103" i="9"/>
  <c r="A103" i="9"/>
  <c r="AE102" i="9"/>
  <c r="A102" i="9"/>
  <c r="AE101" i="9"/>
  <c r="A101" i="9"/>
  <c r="AE100" i="9"/>
  <c r="A100" i="9"/>
  <c r="AE99" i="9"/>
  <c r="A99" i="9"/>
  <c r="AE98" i="9"/>
  <c r="A98" i="9"/>
  <c r="AE97" i="9"/>
  <c r="A97" i="9"/>
  <c r="AE96" i="9"/>
  <c r="A96" i="9"/>
  <c r="AE95" i="9"/>
  <c r="A95" i="9"/>
  <c r="AE94" i="9"/>
  <c r="A94" i="9"/>
  <c r="AE93" i="9"/>
  <c r="A93" i="9"/>
  <c r="AE92" i="9"/>
  <c r="A92" i="9"/>
  <c r="AE91" i="9"/>
  <c r="A91" i="9"/>
  <c r="AE90" i="9"/>
  <c r="A90" i="9"/>
  <c r="AE89" i="9"/>
  <c r="A89" i="9"/>
  <c r="AE88" i="9"/>
  <c r="A88" i="9"/>
  <c r="AE87" i="9"/>
  <c r="A87" i="9"/>
  <c r="AE86" i="9"/>
  <c r="A86" i="9"/>
  <c r="AE85" i="9"/>
  <c r="A85" i="9"/>
  <c r="AE84" i="9"/>
  <c r="A84" i="9"/>
  <c r="AE83" i="9"/>
  <c r="A83" i="9"/>
  <c r="AE82" i="9"/>
  <c r="A82" i="9"/>
  <c r="AE81" i="9"/>
  <c r="A81" i="9"/>
  <c r="AE80" i="9"/>
  <c r="A80" i="9"/>
  <c r="AE79" i="9"/>
  <c r="A79" i="9"/>
  <c r="AE78" i="9"/>
  <c r="A78" i="9"/>
  <c r="AE77" i="9"/>
  <c r="A77" i="9"/>
  <c r="AE76" i="9"/>
  <c r="A76" i="9"/>
  <c r="AE75" i="9"/>
  <c r="A75" i="9"/>
  <c r="AE74" i="9"/>
  <c r="A74" i="9"/>
  <c r="AE73" i="9"/>
  <c r="A73" i="9"/>
  <c r="AE72" i="9"/>
  <c r="A72" i="9"/>
  <c r="AE71" i="9"/>
  <c r="A71" i="9"/>
  <c r="AE70" i="9"/>
  <c r="A70" i="9"/>
  <c r="AE69" i="9"/>
  <c r="A69" i="9"/>
  <c r="AE68" i="9"/>
  <c r="A68" i="9"/>
  <c r="AE67" i="9"/>
  <c r="A67" i="9"/>
  <c r="AE66" i="9"/>
  <c r="A66" i="9"/>
  <c r="AE65" i="9"/>
  <c r="A65" i="9"/>
  <c r="AE64" i="9"/>
  <c r="A64" i="9"/>
  <c r="AE63" i="9"/>
  <c r="A63" i="9"/>
  <c r="AE62" i="9"/>
  <c r="A62" i="9"/>
  <c r="AE61" i="9"/>
  <c r="A61" i="9"/>
  <c r="AE60" i="9"/>
  <c r="A60" i="9"/>
  <c r="AE59" i="9"/>
  <c r="A59" i="9"/>
  <c r="AE58" i="9"/>
  <c r="A58" i="9"/>
  <c r="AE57" i="9"/>
  <c r="A57" i="9"/>
  <c r="AE56" i="9"/>
  <c r="A56" i="9"/>
  <c r="AE55" i="9"/>
  <c r="A55" i="9"/>
  <c r="AE54" i="9"/>
  <c r="A54" i="9"/>
  <c r="AE53" i="9"/>
  <c r="A53" i="9"/>
  <c r="AE52" i="9"/>
  <c r="A52" i="9"/>
  <c r="AE51" i="9"/>
  <c r="A51" i="9"/>
  <c r="AE50" i="9"/>
  <c r="A50" i="9"/>
  <c r="AE49" i="9"/>
  <c r="A49" i="9"/>
  <c r="AE48" i="9"/>
  <c r="A48" i="9"/>
  <c r="AE47" i="9"/>
  <c r="A47" i="9"/>
  <c r="AE46" i="9"/>
  <c r="A46" i="9"/>
  <c r="AE45" i="9"/>
  <c r="A45" i="9"/>
  <c r="AE44" i="9"/>
  <c r="A44" i="9"/>
  <c r="AE43" i="9"/>
  <c r="A43" i="9"/>
  <c r="AE42" i="9"/>
  <c r="A42" i="9"/>
  <c r="AE41" i="9"/>
  <c r="A41" i="9"/>
  <c r="AE40" i="9"/>
  <c r="A40" i="9"/>
  <c r="AE39" i="9"/>
  <c r="A39" i="9"/>
  <c r="AE38" i="9"/>
  <c r="AE37" i="9"/>
  <c r="AE36" i="9"/>
  <c r="AE35" i="9"/>
  <c r="AE34" i="9"/>
  <c r="AE33" i="9"/>
  <c r="AE32" i="9"/>
  <c r="A32" i="9"/>
  <c r="AE31" i="9"/>
  <c r="AC25" i="9"/>
  <c r="AB25" i="9"/>
  <c r="AA25" i="9"/>
  <c r="Z25" i="9"/>
  <c r="Y25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AD23" i="9"/>
  <c r="L14" i="9"/>
  <c r="L13" i="9"/>
  <c r="L12" i="9"/>
  <c r="L7" i="9"/>
  <c r="G25" i="13" l="1"/>
  <c r="K26" i="13"/>
  <c r="M25" i="13"/>
  <c r="N25" i="13"/>
  <c r="AC27" i="13"/>
  <c r="AC28" i="13" s="1"/>
  <c r="K27" i="13"/>
  <c r="K28" i="13" s="1"/>
  <c r="S26" i="13"/>
  <c r="N27" i="13"/>
  <c r="N28" i="13" s="1"/>
  <c r="J26" i="13"/>
  <c r="M26" i="13"/>
  <c r="AC26" i="13"/>
  <c r="Q26" i="13"/>
  <c r="X25" i="13"/>
  <c r="U26" i="13"/>
  <c r="J27" i="13"/>
  <c r="J28" i="13" s="1"/>
  <c r="AA27" i="13"/>
  <c r="AA28" i="13" s="1"/>
  <c r="L26" i="13"/>
  <c r="Q25" i="13"/>
  <c r="H25" i="13"/>
  <c r="Z26" i="13"/>
  <c r="S27" i="13"/>
  <c r="S28" i="13" s="1"/>
  <c r="P25" i="13"/>
  <c r="F27" i="13"/>
  <c r="F28" i="13" s="1"/>
  <c r="F25" i="13"/>
  <c r="X26" i="13"/>
  <c r="K25" i="13"/>
  <c r="L25" i="13"/>
  <c r="G27" i="13"/>
  <c r="G28" i="13" s="1"/>
  <c r="Y27" i="13"/>
  <c r="Y28" i="13" s="1"/>
  <c r="I26" i="13"/>
  <c r="H26" i="13"/>
  <c r="R25" i="13"/>
  <c r="O27" i="13"/>
  <c r="O28" i="13" s="1"/>
  <c r="S25" i="13"/>
  <c r="P27" i="13"/>
  <c r="P28" i="13" s="1"/>
  <c r="U27" i="13"/>
  <c r="U28" i="13" s="1"/>
  <c r="O26" i="13"/>
  <c r="J25" i="13"/>
  <c r="P26" i="13"/>
  <c r="O25" i="13"/>
  <c r="M27" i="13"/>
  <c r="M28" i="13" s="1"/>
  <c r="N26" i="13"/>
  <c r="X27" i="13"/>
  <c r="X28" i="13" s="1"/>
  <c r="E25" i="13"/>
  <c r="AA26" i="13"/>
  <c r="AB26" i="13"/>
  <c r="R26" i="13"/>
  <c r="T25" i="13"/>
  <c r="Q27" i="13"/>
  <c r="Q28" i="13" s="1"/>
  <c r="U25" i="13"/>
  <c r="Z27" i="13"/>
  <c r="Z28" i="13" s="1"/>
  <c r="V25" i="13"/>
  <c r="L27" i="13"/>
  <c r="L28" i="13" s="1"/>
  <c r="H27" i="13"/>
  <c r="H28" i="13" s="1"/>
  <c r="I27" i="13"/>
  <c r="I28" i="13" s="1"/>
  <c r="G26" i="13"/>
  <c r="I25" i="13"/>
  <c r="E27" i="13"/>
  <c r="E28" i="13" s="1"/>
  <c r="R27" i="13"/>
  <c r="R28" i="13" s="1"/>
  <c r="E26" i="13"/>
  <c r="V27" i="13"/>
  <c r="V28" i="13" s="1"/>
  <c r="F26" i="13"/>
  <c r="W27" i="13"/>
  <c r="W28" i="13" s="1"/>
  <c r="AB27" i="13"/>
  <c r="AB28" i="13" s="1"/>
  <c r="V26" i="13"/>
  <c r="Y26" i="13"/>
  <c r="W26" i="13"/>
  <c r="W25" i="13"/>
  <c r="T27" i="13"/>
  <c r="T28" i="13" s="1"/>
  <c r="AD41" i="13"/>
  <c r="A43" i="13"/>
  <c r="AD43" i="13" s="1"/>
  <c r="AE43" i="13" s="1"/>
  <c r="A42" i="13"/>
  <c r="AD42" i="13" s="1"/>
  <c r="AE42" i="13" s="1"/>
  <c r="N27" i="12"/>
  <c r="N28" i="12" s="1"/>
  <c r="L25" i="12"/>
  <c r="R26" i="12"/>
  <c r="L11" i="12"/>
  <c r="P27" i="12"/>
  <c r="P28" i="12" s="1"/>
  <c r="Z27" i="12"/>
  <c r="Z28" i="12" s="1"/>
  <c r="F25" i="12"/>
  <c r="Y27" i="12"/>
  <c r="Y28" i="12" s="1"/>
  <c r="F27" i="12"/>
  <c r="F28" i="12" s="1"/>
  <c r="AC27" i="12"/>
  <c r="AC28" i="12" s="1"/>
  <c r="P26" i="12"/>
  <c r="O26" i="12"/>
  <c r="AB26" i="12"/>
  <c r="N26" i="12"/>
  <c r="O27" i="12"/>
  <c r="O28" i="12" s="1"/>
  <c r="W25" i="12"/>
  <c r="X25" i="12"/>
  <c r="T27" i="12"/>
  <c r="T28" i="12" s="1"/>
  <c r="I26" i="12"/>
  <c r="T25" i="12"/>
  <c r="U26" i="12"/>
  <c r="T26" i="12"/>
  <c r="H27" i="12"/>
  <c r="H28" i="12" s="1"/>
  <c r="AB27" i="12"/>
  <c r="AB28" i="12" s="1"/>
  <c r="Q25" i="12"/>
  <c r="X26" i="12"/>
  <c r="W26" i="12"/>
  <c r="J27" i="12"/>
  <c r="J28" i="12" s="1"/>
  <c r="I27" i="12"/>
  <c r="I28" i="12" s="1"/>
  <c r="P25" i="12"/>
  <c r="V27" i="12"/>
  <c r="V28" i="12" s="1"/>
  <c r="K25" i="12"/>
  <c r="K26" i="12"/>
  <c r="AA27" i="12"/>
  <c r="AA28" i="12" s="1"/>
  <c r="H25" i="12"/>
  <c r="G25" i="12"/>
  <c r="S25" i="12"/>
  <c r="Z26" i="12"/>
  <c r="L26" i="12"/>
  <c r="U27" i="12"/>
  <c r="U28" i="12" s="1"/>
  <c r="J26" i="12"/>
  <c r="U25" i="12"/>
  <c r="AC26" i="12"/>
  <c r="M25" i="12"/>
  <c r="M26" i="12"/>
  <c r="V25" i="12"/>
  <c r="L27" i="12"/>
  <c r="L28" i="12" s="1"/>
  <c r="AA26" i="12"/>
  <c r="E25" i="12"/>
  <c r="G27" i="12"/>
  <c r="G28" i="12" s="1"/>
  <c r="J25" i="12"/>
  <c r="M27" i="12"/>
  <c r="M28" i="12" s="1"/>
  <c r="S27" i="12"/>
  <c r="S28" i="12" s="1"/>
  <c r="N25" i="12"/>
  <c r="V26" i="12"/>
  <c r="W27" i="12"/>
  <c r="W28" i="12" s="1"/>
  <c r="F26" i="12"/>
  <c r="H26" i="12"/>
  <c r="R27" i="12"/>
  <c r="R28" i="12" s="1"/>
  <c r="S26" i="12"/>
  <c r="Q26" i="12"/>
  <c r="Y26" i="12"/>
  <c r="E27" i="12"/>
  <c r="E28" i="12" s="1"/>
  <c r="O25" i="12"/>
  <c r="I25" i="12"/>
  <c r="T8" i="12"/>
  <c r="T12" i="12" s="1"/>
  <c r="T13" i="12" s="1"/>
  <c r="A17" i="12" s="1"/>
  <c r="A37" i="13"/>
  <c r="A36" i="13"/>
  <c r="A37" i="12"/>
  <c r="A38" i="12"/>
  <c r="L8" i="9"/>
  <c r="T9" i="9" s="1"/>
  <c r="L10" i="9"/>
  <c r="G10" i="9"/>
  <c r="G9" i="9"/>
  <c r="AD24" i="9"/>
  <c r="AC27" i="9"/>
  <c r="AC28" i="9" s="1"/>
  <c r="E27" i="9"/>
  <c r="E28" i="9" s="1"/>
  <c r="AB27" i="9"/>
  <c r="AB28" i="9" s="1"/>
  <c r="X26" i="9"/>
  <c r="R26" i="9"/>
  <c r="Q26" i="9"/>
  <c r="Y27" i="9"/>
  <c r="Y28" i="9" s="1"/>
  <c r="I26" i="9"/>
  <c r="T27" i="9"/>
  <c r="T28" i="9" s="1"/>
  <c r="J26" i="9"/>
  <c r="G11" i="9"/>
  <c r="G12" i="9"/>
  <c r="L9" i="9"/>
  <c r="G13" i="9"/>
  <c r="A33" i="9"/>
  <c r="A35" i="9" s="1"/>
  <c r="A34" i="9"/>
  <c r="A19" i="13" l="1"/>
  <c r="AD26" i="13"/>
  <c r="AD25" i="13"/>
  <c r="AD27" i="13"/>
  <c r="A44" i="13"/>
  <c r="AD44" i="13" s="1"/>
  <c r="AE44" i="13" s="1"/>
  <c r="AE41" i="13"/>
  <c r="A19" i="12"/>
  <c r="AD26" i="12"/>
  <c r="AD27" i="12"/>
  <c r="AD25" i="12"/>
  <c r="G25" i="9"/>
  <c r="W26" i="9"/>
  <c r="J25" i="9"/>
  <c r="P26" i="9"/>
  <c r="O26" i="9"/>
  <c r="U27" i="9"/>
  <c r="U28" i="9" s="1"/>
  <c r="I25" i="9"/>
  <c r="P25" i="9"/>
  <c r="Z27" i="9"/>
  <c r="Z28" i="9" s="1"/>
  <c r="M27" i="9"/>
  <c r="M28" i="9" s="1"/>
  <c r="AA27" i="9"/>
  <c r="AA28" i="9" s="1"/>
  <c r="O25" i="9"/>
  <c r="N27" i="9"/>
  <c r="N28" i="9" s="1"/>
  <c r="S27" i="9"/>
  <c r="S28" i="9" s="1"/>
  <c r="H25" i="9"/>
  <c r="Y26" i="9"/>
  <c r="F25" i="9"/>
  <c r="W25" i="9"/>
  <c r="K26" i="9"/>
  <c r="L26" i="9"/>
  <c r="S26" i="9"/>
  <c r="Z26" i="9"/>
  <c r="T8" i="9"/>
  <c r="F27" i="9"/>
  <c r="F28" i="9" s="1"/>
  <c r="T11" i="9"/>
  <c r="A38" i="13"/>
  <c r="T26" i="9"/>
  <c r="L25" i="9"/>
  <c r="H27" i="9"/>
  <c r="H28" i="9" s="1"/>
  <c r="K25" i="9"/>
  <c r="AA26" i="9"/>
  <c r="S25" i="9"/>
  <c r="I27" i="9"/>
  <c r="I28" i="9" s="1"/>
  <c r="T25" i="9"/>
  <c r="P27" i="9"/>
  <c r="P28" i="9" s="1"/>
  <c r="G26" i="9"/>
  <c r="Q27" i="9"/>
  <c r="Q28" i="9" s="1"/>
  <c r="H26" i="9"/>
  <c r="R27" i="9"/>
  <c r="R28" i="9" s="1"/>
  <c r="T10" i="9"/>
  <c r="V26" i="9"/>
  <c r="R25" i="9"/>
  <c r="E25" i="9"/>
  <c r="U26" i="9"/>
  <c r="M25" i="9"/>
  <c r="AC26" i="9"/>
  <c r="N25" i="9"/>
  <c r="J27" i="9"/>
  <c r="J28" i="9" s="1"/>
  <c r="U25" i="9"/>
  <c r="K27" i="9"/>
  <c r="K28" i="9" s="1"/>
  <c r="V25" i="9"/>
  <c r="L27" i="9"/>
  <c r="L28" i="9" s="1"/>
  <c r="L11" i="9"/>
  <c r="AB26" i="9"/>
  <c r="X25" i="9"/>
  <c r="Q25" i="9"/>
  <c r="G27" i="9"/>
  <c r="G28" i="9" s="1"/>
  <c r="E26" i="9"/>
  <c r="O27" i="9"/>
  <c r="O28" i="9" s="1"/>
  <c r="F26" i="9"/>
  <c r="V27" i="9"/>
  <c r="V28" i="9" s="1"/>
  <c r="M26" i="9"/>
  <c r="W27" i="9"/>
  <c r="W28" i="9" s="1"/>
  <c r="N26" i="9"/>
  <c r="X27" i="9"/>
  <c r="X28" i="9" s="1"/>
  <c r="A36" i="9"/>
  <c r="A45" i="13" l="1"/>
  <c r="A46" i="13"/>
  <c r="AD46" i="13" s="1"/>
  <c r="AE46" i="13" s="1"/>
  <c r="T12" i="9"/>
  <c r="T13" i="9" s="1"/>
  <c r="A17" i="9" s="1"/>
  <c r="A19" i="9"/>
  <c r="AD25" i="9"/>
  <c r="AD26" i="9"/>
  <c r="AD27" i="9"/>
  <c r="A37" i="9"/>
  <c r="A38" i="9" s="1"/>
  <c r="AD45" i="13" l="1"/>
  <c r="A47" i="13"/>
  <c r="AD47" i="13" s="1"/>
  <c r="AE47" i="13" s="1"/>
  <c r="A48" i="13"/>
  <c r="AD48" i="13" s="1"/>
  <c r="AE48" i="13" s="1"/>
  <c r="AE45" i="13" l="1"/>
  <c r="T8" i="13"/>
  <c r="T9" i="13"/>
  <c r="T11" i="13"/>
  <c r="T10" i="13"/>
  <c r="T12" i="13" l="1"/>
  <c r="T13" i="13" s="1"/>
  <c r="A17" i="13" s="1"/>
  <c r="G11" i="13"/>
  <c r="G12" i="13"/>
  <c r="G10" i="13"/>
  <c r="G9" i="13"/>
  <c r="G13" i="13"/>
  <c r="L9" i="13"/>
  <c r="L11" i="13" s="1"/>
  <c r="L10" i="13"/>
</calcChain>
</file>

<file path=xl/sharedStrings.xml><?xml version="1.0" encoding="utf-8"?>
<sst xmlns="http://schemas.openxmlformats.org/spreadsheetml/2006/main" count="281" uniqueCount="74">
  <si>
    <t>ÖĞRETİM YILI:</t>
  </si>
  <si>
    <t>DERS:</t>
  </si>
  <si>
    <t>DÖNEM:</t>
  </si>
  <si>
    <t>SORULAR</t>
  </si>
  <si>
    <t>KONU VE KAZANIMLAR</t>
  </si>
  <si>
    <t>PUAN DEĞERLERİ</t>
  </si>
  <si>
    <t>PUAN DAĞILIMI</t>
  </si>
  <si>
    <t>50 - 59 ARASI</t>
  </si>
  <si>
    <t>60 - 69 ARASI</t>
  </si>
  <si>
    <t>70 - 84 ARASI</t>
  </si>
  <si>
    <t>0 - 49 ARASI</t>
  </si>
  <si>
    <t>85 - 100 ARASI</t>
  </si>
  <si>
    <t>BAŞARILI :</t>
  </si>
  <si>
    <t>BAŞARISIZ :</t>
  </si>
  <si>
    <t>ÖĞRENCİ SAYISI :</t>
  </si>
  <si>
    <t>BAŞARI ORANI :</t>
  </si>
  <si>
    <t>ARİTMETİK ORTALAMA :</t>
  </si>
  <si>
    <t>MEDYAN (ORTANCA) :</t>
  </si>
  <si>
    <t>RANJ (DİZİ GENİŞLİĞİ) :</t>
  </si>
  <si>
    <t>STANDART SAPMA :</t>
  </si>
  <si>
    <t>SINAVIN ZORLUK DERECESİ :</t>
  </si>
  <si>
    <t>ÇARPIKLIK DEĞERİ :</t>
  </si>
  <si>
    <t>AÇIKLAMA :</t>
  </si>
  <si>
    <t>SORUDAN ALINAN ORT. PUAN:</t>
  </si>
  <si>
    <t>SIRA</t>
  </si>
  <si>
    <t>NO</t>
  </si>
  <si>
    <t>AD SOYAD</t>
  </si>
  <si>
    <t>PUANI</t>
  </si>
  <si>
    <t>ÖĞRENCİLERİN SORULARA VERDİĞİ CEVAPLARIN PUAN DEĞERLERİ</t>
  </si>
  <si>
    <t>KONU ANALİZİ</t>
  </si>
  <si>
    <t>SINAV
DURUMU</t>
  </si>
  <si>
    <t>GİRMEYEN ÖĞRENCİ SAYISI :</t>
  </si>
  <si>
    <t>KOPYA ÇEKEN ÖĞRENCİ SAYISI :</t>
  </si>
  <si>
    <t>ÖĞRETİM ELEMANI:</t>
  </si>
  <si>
    <t>SINIF :</t>
  </si>
  <si>
    <t>BÖLÜM:</t>
  </si>
  <si>
    <t>SORUYA YANLIŞ CEVAP VEREN ÖĞRENCİ SAYISI:</t>
  </si>
  <si>
    <t>SORUYA DOĞRU CEVAP VEREN ÖĞRENCİ SAYISI:</t>
  </si>
  <si>
    <t>SORUNUN DOĞRU CEVAPLANMA YÜZDESİ:</t>
  </si>
  <si>
    <t>TOP. / ORT.</t>
  </si>
  <si>
    <t>T.C. 
BANDIRMA ONYEDİ EYLÜL ÜNİVERSİTESİ
DENİZCİLİK M.Y.O. SINAV ÖĞRENİM ÇIKTILARI ANALİZİ</t>
  </si>
  <si>
    <t>2025-2026</t>
  </si>
  <si>
    <t>1. Sınıf</t>
  </si>
  <si>
    <t>SINIAV TÜRÜ</t>
  </si>
  <si>
    <t>Gemi İnşaatı</t>
  </si>
  <si>
    <t>GEP2115 KÜÇÜK TEKNE ÜRETİMİ</t>
  </si>
  <si>
    <t>PÇ1/ÖÇ1/H1</t>
  </si>
  <si>
    <t>PÇ1,2/ÖÇ2/H1</t>
  </si>
  <si>
    <t>PÇ1/ÖÇ1/H2</t>
  </si>
  <si>
    <t>PÇ1,PÇ10/ÖÇ1/H2</t>
  </si>
  <si>
    <t>PÇ1,PÇ2/ÖÇ1/H2</t>
  </si>
  <si>
    <t>PÇ1/ÖÇ1/H3</t>
  </si>
  <si>
    <t>PÇ1,2/ÖÇ1/H3</t>
  </si>
  <si>
    <t>PÇ4/ÖÇ4/H4</t>
  </si>
  <si>
    <t>PÇ4/ÖÇ3/H5</t>
  </si>
  <si>
    <t>PÇ3,PÇ4/ÖÇ3/H6</t>
  </si>
  <si>
    <t>PÇ4/ÖÇ3/H6</t>
  </si>
  <si>
    <t>PÇ1,PÇ4/ÖÇ3/H7</t>
  </si>
  <si>
    <t>PÇ4/ÖÇ3/H7</t>
  </si>
  <si>
    <t>PÇ9/ÖÇ5/H1</t>
  </si>
  <si>
    <t>DEVAMSIZ ÖĞRENCİ SAYISI :</t>
  </si>
  <si>
    <t>Sınav Tarihi</t>
  </si>
  <si>
    <t>Sınav Saati</t>
  </si>
  <si>
    <t>Sınav Süresi</t>
  </si>
  <si>
    <t>Bahar</t>
  </si>
  <si>
    <t>Vize</t>
  </si>
  <si>
    <t>Öğr. Gör. Deniz GÜNEŞ</t>
  </si>
  <si>
    <t>30 dk</t>
  </si>
  <si>
    <t>Girmedi</t>
  </si>
  <si>
    <t>Kopya</t>
  </si>
  <si>
    <t>Devamsız</t>
  </si>
  <si>
    <t>SINAVA GİREN ÖĞRENCİ SAYISI :</t>
  </si>
  <si>
    <t>Öğretim Elemanı Sınav/Ders Değerlendirmesi</t>
  </si>
  <si>
    <t xml:space="preserve">Öğretim Elemanı Tarafından Doldurulacaktır.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</si>
</sst>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charset val="162"/>
      <scheme val="minor"/>
    </font>
    <font>
      <sz val="10"/>
      <color indexed="8"/>
      <name val="ARIAL"/>
      <charset val="1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theme="1"/>
      <name val="Arial Black"/>
      <family val="2"/>
      <charset val="16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6.5"/>
      <color indexed="8"/>
      <name val="Tahoma"/>
      <family val="2"/>
      <charset val="162"/>
    </font>
    <font>
      <sz val="8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3">
    <xf numFmtId="0" fontId="0" fillId="0" borderId="0"/>
    <xf numFmtId="0" fontId="1" fillId="0" borderId="0">
      <alignment vertical="top"/>
    </xf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25" applyNumberFormat="0" applyAlignment="0" applyProtection="0"/>
    <xf numFmtId="0" fontId="21" fillId="12" borderId="26" applyNumberFormat="0" applyAlignment="0" applyProtection="0"/>
    <xf numFmtId="0" fontId="22" fillId="12" borderId="25" applyNumberFormat="0" applyAlignment="0" applyProtection="0"/>
    <xf numFmtId="0" fontId="23" fillId="0" borderId="27" applyNumberFormat="0" applyFill="0" applyAlignment="0" applyProtection="0"/>
    <xf numFmtId="0" fontId="24" fillId="13" borderId="28" applyNumberFormat="0" applyAlignment="0" applyProtection="0"/>
    <xf numFmtId="0" fontId="25" fillId="0" borderId="0" applyNumberFormat="0" applyFill="0" applyBorder="0" applyAlignment="0" applyProtection="0"/>
    <xf numFmtId="0" fontId="12" fillId="14" borderId="29" applyNumberFormat="0" applyFont="0" applyAlignment="0" applyProtection="0"/>
    <xf numFmtId="0" fontId="26" fillId="0" borderId="0" applyNumberFormat="0" applyFill="0" applyBorder="0" applyAlignment="0" applyProtection="0"/>
    <xf numFmtId="0" fontId="2" fillId="0" borderId="30" applyNumberFormat="0" applyFill="0" applyAlignment="0" applyProtection="0"/>
    <xf numFmtId="0" fontId="27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27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27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27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27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27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</cellStyleXfs>
  <cellXfs count="147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 shrinkToFit="1"/>
      <protection hidden="1"/>
    </xf>
    <xf numFmtId="0" fontId="4" fillId="4" borderId="14" xfId="0" applyFont="1" applyFill="1" applyBorder="1" applyAlignment="1" applyProtection="1">
      <alignment horizontal="center" vertical="center" shrinkToFit="1"/>
      <protection hidden="1"/>
    </xf>
    <xf numFmtId="0" fontId="4" fillId="4" borderId="14" xfId="0" applyFont="1" applyFill="1" applyBorder="1" applyAlignment="1" applyProtection="1">
      <alignment horizontal="left" vertical="center" shrinkToFit="1"/>
      <protection hidden="1"/>
    </xf>
    <xf numFmtId="0" fontId="4" fillId="4" borderId="14" xfId="0" applyFont="1" applyFill="1" applyBorder="1" applyAlignment="1" applyProtection="1">
      <alignment horizontal="center" vertical="center" wrapText="1" shrinkToFit="1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shrinkToFit="1"/>
      <protection hidden="1"/>
    </xf>
    <xf numFmtId="164" fontId="6" fillId="2" borderId="3" xfId="0" applyNumberFormat="1" applyFont="1" applyFill="1" applyBorder="1" applyAlignment="1" applyProtection="1">
      <alignment horizontal="center" vertical="center" shrinkToFit="1"/>
      <protection hidden="1"/>
    </xf>
    <xf numFmtId="164" fontId="6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hidden="1"/>
    </xf>
    <xf numFmtId="0" fontId="2" fillId="3" borderId="0" xfId="0" applyFont="1" applyFill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4" fontId="6" fillId="6" borderId="5" xfId="0" applyNumberFormat="1" applyFont="1" applyFill="1" applyBorder="1" applyAlignment="1" applyProtection="1">
      <alignment horizontal="center" vertical="center" wrapText="1" shrinkToFit="1"/>
      <protection hidden="1"/>
    </xf>
    <xf numFmtId="0" fontId="4" fillId="4" borderId="0" xfId="0" applyFont="1" applyFill="1" applyAlignment="1" applyProtection="1">
      <alignment horizontal="center" vertical="center" shrinkToFit="1"/>
      <protection hidden="1"/>
    </xf>
    <xf numFmtId="0" fontId="10" fillId="0" borderId="19" xfId="0" applyFont="1" applyBorder="1" applyAlignment="1">
      <alignment horizontal="left" vertical="center" readingOrder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textRotation="90"/>
    </xf>
    <xf numFmtId="0" fontId="10" fillId="0" borderId="39" xfId="0" applyFont="1" applyBorder="1" applyAlignment="1">
      <alignment horizontal="left" vertical="center" readingOrder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10" fillId="0" borderId="41" xfId="0" applyFont="1" applyBorder="1" applyAlignment="1">
      <alignment horizontal="left" vertical="center" readingOrder="1"/>
    </xf>
    <xf numFmtId="0" fontId="4" fillId="4" borderId="50" xfId="0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2" fillId="4" borderId="51" xfId="0" applyFont="1" applyFill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 textRotation="90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3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14" fontId="3" fillId="0" borderId="42" xfId="0" applyNumberFormat="1" applyFont="1" applyBorder="1" applyAlignment="1" applyProtection="1">
      <alignment horizontal="center" vertical="center"/>
      <protection locked="0"/>
    </xf>
    <xf numFmtId="14" fontId="3" fillId="0" borderId="43" xfId="0" applyNumberFormat="1" applyFont="1" applyBorder="1" applyAlignment="1" applyProtection="1">
      <alignment horizontal="center" vertical="center"/>
      <protection locked="0"/>
    </xf>
    <xf numFmtId="14" fontId="3" fillId="0" borderId="45" xfId="0" applyNumberFormat="1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hidden="1"/>
    </xf>
    <xf numFmtId="0" fontId="3" fillId="4" borderId="7" xfId="0" applyFont="1" applyFill="1" applyBorder="1" applyAlignment="1" applyProtection="1">
      <alignment horizontal="left" vertical="center"/>
      <protection hidden="1"/>
    </xf>
    <xf numFmtId="0" fontId="3" fillId="4" borderId="8" xfId="0" applyFont="1" applyFill="1" applyBorder="1" applyAlignment="1" applyProtection="1">
      <alignment horizontal="left" vertical="center"/>
      <protection hidden="1"/>
    </xf>
    <xf numFmtId="0" fontId="3" fillId="4" borderId="9" xfId="0" applyFont="1" applyFill="1" applyBorder="1" applyAlignment="1" applyProtection="1">
      <alignment horizontal="left" vertical="center"/>
      <protection hidden="1"/>
    </xf>
    <xf numFmtId="0" fontId="3" fillId="4" borderId="43" xfId="0" applyFont="1" applyFill="1" applyBorder="1" applyAlignment="1" applyProtection="1">
      <alignment horizontal="left" vertical="center"/>
      <protection hidden="1"/>
    </xf>
    <xf numFmtId="0" fontId="3" fillId="4" borderId="44" xfId="0" applyFont="1" applyFill="1" applyBorder="1" applyAlignment="1" applyProtection="1">
      <alignment horizontal="left" vertical="center"/>
      <protection hidden="1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4" borderId="42" xfId="0" applyFont="1" applyFill="1" applyBorder="1" applyAlignment="1" applyProtection="1">
      <alignment horizontal="left" vertical="center"/>
      <protection hidden="1"/>
    </xf>
    <xf numFmtId="0" fontId="3" fillId="7" borderId="42" xfId="0" applyFont="1" applyFill="1" applyBorder="1" applyAlignment="1" applyProtection="1">
      <alignment horizontal="center" vertical="center" shrinkToFit="1"/>
      <protection hidden="1"/>
    </xf>
    <xf numFmtId="0" fontId="3" fillId="7" borderId="43" xfId="0" applyFont="1" applyFill="1" applyBorder="1" applyAlignment="1" applyProtection="1">
      <alignment horizontal="center" vertical="center" shrinkToFit="1"/>
      <protection hidden="1"/>
    </xf>
    <xf numFmtId="0" fontId="3" fillId="7" borderId="45" xfId="0" applyFont="1" applyFill="1" applyBorder="1" applyAlignment="1" applyProtection="1">
      <alignment horizontal="center" vertical="center" shrinkToFit="1"/>
      <protection hidden="1"/>
    </xf>
    <xf numFmtId="0" fontId="3" fillId="4" borderId="10" xfId="0" applyFont="1" applyFill="1" applyBorder="1" applyAlignment="1" applyProtection="1">
      <alignment horizontal="left" vertical="center"/>
      <protection hidden="1"/>
    </xf>
    <xf numFmtId="0" fontId="3" fillId="4" borderId="11" xfId="0" applyFont="1" applyFill="1" applyBorder="1" applyAlignment="1" applyProtection="1">
      <alignment horizontal="left" vertical="center"/>
      <protection hidden="1"/>
    </xf>
    <xf numFmtId="0" fontId="3" fillId="4" borderId="12" xfId="0" applyFont="1" applyFill="1" applyBorder="1" applyAlignment="1" applyProtection="1">
      <alignment horizontal="left" vertical="center"/>
      <protection hidden="1"/>
    </xf>
    <xf numFmtId="0" fontId="3" fillId="4" borderId="16" xfId="0" applyFont="1" applyFill="1" applyBorder="1" applyAlignment="1" applyProtection="1">
      <alignment horizontal="left" vertical="center"/>
      <protection hidden="1"/>
    </xf>
    <xf numFmtId="20" fontId="3" fillId="0" borderId="42" xfId="0" applyNumberFormat="1" applyFont="1" applyBorder="1" applyAlignment="1" applyProtection="1">
      <alignment horizontal="center" vertical="center"/>
      <protection locked="0"/>
    </xf>
    <xf numFmtId="20" fontId="3" fillId="0" borderId="43" xfId="0" applyNumberFormat="1" applyFont="1" applyBorder="1" applyAlignment="1" applyProtection="1">
      <alignment horizontal="center" vertical="center"/>
      <protection locked="0"/>
    </xf>
    <xf numFmtId="20" fontId="3" fillId="0" borderId="45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4" borderId="57" xfId="0" applyFont="1" applyFill="1" applyBorder="1" applyAlignment="1" applyProtection="1">
      <alignment horizontal="right" vertical="center"/>
      <protection hidden="1"/>
    </xf>
    <xf numFmtId="0" fontId="2" fillId="4" borderId="52" xfId="0" applyFont="1" applyFill="1" applyBorder="1" applyAlignment="1" applyProtection="1">
      <alignment horizontal="right" vertical="center"/>
      <protection hidden="1"/>
    </xf>
    <xf numFmtId="0" fontId="6" fillId="7" borderId="52" xfId="0" applyFont="1" applyFill="1" applyBorder="1" applyAlignment="1" applyProtection="1">
      <alignment horizontal="center" vertical="center" shrinkToFit="1"/>
      <protection hidden="1"/>
    </xf>
    <xf numFmtId="0" fontId="6" fillId="7" borderId="3" xfId="0" applyFont="1" applyFill="1" applyBorder="1" applyAlignment="1" applyProtection="1">
      <alignment horizontal="center" vertical="center" shrinkToFit="1"/>
      <protection hidden="1"/>
    </xf>
    <xf numFmtId="0" fontId="2" fillId="4" borderId="53" xfId="0" applyFont="1" applyFill="1" applyBorder="1" applyAlignment="1" applyProtection="1">
      <alignment horizontal="center" vertical="center" shrinkToFit="1"/>
      <protection hidden="1"/>
    </xf>
    <xf numFmtId="0" fontId="2" fillId="4" borderId="43" xfId="0" applyFont="1" applyFill="1" applyBorder="1" applyAlignment="1" applyProtection="1">
      <alignment horizontal="center" vertical="center" shrinkToFit="1"/>
      <protection hidden="1"/>
    </xf>
    <xf numFmtId="0" fontId="2" fillId="4" borderId="44" xfId="0" applyFont="1" applyFill="1" applyBorder="1" applyAlignment="1" applyProtection="1">
      <alignment horizontal="center" vertical="center" shrinkToFit="1"/>
      <protection hidden="1"/>
    </xf>
    <xf numFmtId="0" fontId="2" fillId="4" borderId="55" xfId="0" applyFont="1" applyFill="1" applyBorder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right" vertical="center"/>
      <protection hidden="1"/>
    </xf>
    <xf numFmtId="0" fontId="6" fillId="7" borderId="2" xfId="0" applyFont="1" applyFill="1" applyBorder="1" applyAlignment="1" applyProtection="1">
      <alignment horizontal="center" vertical="center" shrinkToFit="1"/>
      <protection hidden="1"/>
    </xf>
    <xf numFmtId="0" fontId="6" fillId="7" borderId="56" xfId="0" applyFont="1" applyFill="1" applyBorder="1" applyAlignment="1" applyProtection="1">
      <alignment horizontal="center" vertical="center" shrinkToFit="1"/>
      <protection hidden="1"/>
    </xf>
    <xf numFmtId="1" fontId="6" fillId="7" borderId="52" xfId="0" applyNumberFormat="1" applyFont="1" applyFill="1" applyBorder="1" applyAlignment="1" applyProtection="1">
      <alignment horizontal="center" vertical="center" shrinkToFit="1"/>
      <protection hidden="1"/>
    </xf>
    <xf numFmtId="0" fontId="2" fillId="4" borderId="7" xfId="0" applyFont="1" applyFill="1" applyBorder="1" applyAlignment="1" applyProtection="1">
      <alignment horizontal="center" vertical="center" shrinkToFit="1"/>
      <protection hidden="1"/>
    </xf>
    <xf numFmtId="0" fontId="2" fillId="4" borderId="8" xfId="0" applyFont="1" applyFill="1" applyBorder="1" applyAlignment="1" applyProtection="1">
      <alignment horizontal="center" vertical="center" shrinkToFi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43" xfId="0" applyFont="1" applyFill="1" applyBorder="1" applyAlignment="1" applyProtection="1">
      <alignment horizontal="center" vertical="center" wrapText="1"/>
      <protection hidden="1"/>
    </xf>
    <xf numFmtId="0" fontId="3" fillId="4" borderId="44" xfId="0" applyFont="1" applyFill="1" applyBorder="1" applyAlignment="1" applyProtection="1">
      <alignment horizontal="center" vertical="center" wrapText="1"/>
      <protection hidden="1"/>
    </xf>
    <xf numFmtId="0" fontId="8" fillId="7" borderId="52" xfId="0" applyFont="1" applyFill="1" applyBorder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2" fontId="6" fillId="7" borderId="52" xfId="0" applyNumberFormat="1" applyFont="1" applyFill="1" applyBorder="1" applyAlignment="1" applyProtection="1">
      <alignment horizontal="center" vertical="center" shrinkToFit="1"/>
      <protection hidden="1"/>
    </xf>
    <xf numFmtId="2" fontId="6" fillId="7" borderId="3" xfId="0" applyNumberFormat="1" applyFont="1" applyFill="1" applyBorder="1" applyAlignment="1" applyProtection="1">
      <alignment horizontal="center" vertical="center" shrinkToFit="1"/>
      <protection hidden="1"/>
    </xf>
    <xf numFmtId="0" fontId="29" fillId="39" borderId="52" xfId="0" applyFont="1" applyFill="1" applyBorder="1" applyAlignment="1" applyProtection="1">
      <alignment horizontal="center" vertical="center" wrapText="1" shrinkToFit="1"/>
      <protection hidden="1"/>
    </xf>
    <xf numFmtId="0" fontId="30" fillId="39" borderId="52" xfId="0" applyFont="1" applyFill="1" applyBorder="1" applyAlignment="1" applyProtection="1">
      <alignment horizontal="center" vertical="center" wrapText="1" shrinkToFit="1"/>
      <protection hidden="1"/>
    </xf>
    <xf numFmtId="0" fontId="8" fillId="4" borderId="15" xfId="0" applyFont="1" applyFill="1" applyBorder="1" applyAlignment="1" applyProtection="1">
      <alignment horizontal="center" vertical="center" textRotation="90"/>
      <protection hidden="1"/>
    </xf>
    <xf numFmtId="0" fontId="8" fillId="4" borderId="47" xfId="0" applyFont="1" applyFill="1" applyBorder="1" applyAlignment="1" applyProtection="1">
      <alignment horizontal="center" vertical="center" textRotation="90"/>
      <protection hidden="1"/>
    </xf>
    <xf numFmtId="1" fontId="3" fillId="7" borderId="52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4" borderId="9" xfId="0" applyFont="1" applyFill="1" applyBorder="1" applyAlignment="1" applyProtection="1">
      <alignment vertical="center" shrinkToFit="1"/>
      <protection hidden="1"/>
    </xf>
    <xf numFmtId="0" fontId="3" fillId="4" borderId="43" xfId="0" applyFont="1" applyFill="1" applyBorder="1" applyAlignment="1" applyProtection="1">
      <alignment vertical="center" shrinkToFit="1"/>
      <protection hidden="1"/>
    </xf>
    <xf numFmtId="0" fontId="3" fillId="4" borderId="44" xfId="0" applyFont="1" applyFill="1" applyBorder="1" applyAlignment="1" applyProtection="1">
      <alignment vertical="center" shrinkToFit="1"/>
      <protection hidden="1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top"/>
      <protection hidden="1"/>
    </xf>
    <xf numFmtId="0" fontId="3" fillId="4" borderId="7" xfId="0" applyFont="1" applyFill="1" applyBorder="1" applyAlignment="1" applyProtection="1">
      <alignment horizontal="center" vertical="top"/>
      <protection hidden="1"/>
    </xf>
    <xf numFmtId="0" fontId="3" fillId="4" borderId="8" xfId="0" applyFont="1" applyFill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164" fontId="3" fillId="7" borderId="18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7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48" xfId="0" applyNumberFormat="1" applyFont="1" applyFill="1" applyBorder="1" applyAlignment="1" applyProtection="1">
      <alignment horizontal="center" vertical="center" shrinkToFit="1"/>
      <protection hidden="1"/>
    </xf>
    <xf numFmtId="0" fontId="3" fillId="4" borderId="10" xfId="0" applyFont="1" applyFill="1" applyBorder="1" applyAlignment="1" applyProtection="1">
      <alignment horizontal="right" vertical="center" shrinkToFit="1"/>
      <protection hidden="1"/>
    </xf>
    <xf numFmtId="0" fontId="3" fillId="4" borderId="11" xfId="0" applyFont="1" applyFill="1" applyBorder="1" applyAlignment="1" applyProtection="1">
      <alignment horizontal="right" vertical="center" shrinkToFit="1"/>
      <protection hidden="1"/>
    </xf>
    <xf numFmtId="0" fontId="3" fillId="4" borderId="12" xfId="0" applyFont="1" applyFill="1" applyBorder="1" applyAlignment="1" applyProtection="1">
      <alignment horizontal="right" vertical="center" shrinkToFit="1"/>
      <protection hidden="1"/>
    </xf>
    <xf numFmtId="0" fontId="9" fillId="0" borderId="46" xfId="0" applyFont="1" applyBorder="1" applyAlignment="1" applyProtection="1">
      <alignment horizontal="center" vertical="center" shrinkToFit="1"/>
      <protection hidden="1"/>
    </xf>
    <xf numFmtId="164" fontId="3" fillId="7" borderId="42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43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45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42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43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45" xfId="0" applyNumberFormat="1" applyFont="1" applyFill="1" applyBorder="1" applyAlignment="1" applyProtection="1">
      <alignment horizontal="center" vertical="center" shrinkToFit="1"/>
      <protection hidden="1"/>
    </xf>
    <xf numFmtId="0" fontId="2" fillId="4" borderId="54" xfId="0" applyFont="1" applyFill="1" applyBorder="1" applyAlignment="1" applyProtection="1">
      <alignment horizontal="center" vertical="center" shrinkToFit="1"/>
      <protection hidden="1"/>
    </xf>
    <xf numFmtId="0" fontId="2" fillId="4" borderId="33" xfId="0" applyFont="1" applyFill="1" applyBorder="1" applyAlignment="1" applyProtection="1">
      <alignment horizontal="center" vertical="center" shrinkToFit="1"/>
      <protection hidden="1"/>
    </xf>
    <xf numFmtId="0" fontId="2" fillId="4" borderId="34" xfId="0" applyFont="1" applyFill="1" applyBorder="1" applyAlignment="1" applyProtection="1">
      <alignment horizontal="center" vertical="center" shrinkToFit="1"/>
      <protection hidden="1"/>
    </xf>
    <xf numFmtId="0" fontId="2" fillId="4" borderId="37" xfId="0" applyFont="1" applyFill="1" applyBorder="1" applyAlignment="1" applyProtection="1">
      <alignment horizontal="center" vertical="center" shrinkToFit="1"/>
      <protection hidden="1"/>
    </xf>
    <xf numFmtId="0" fontId="2" fillId="4" borderId="38" xfId="0" applyFont="1" applyFill="1" applyBorder="1" applyAlignment="1" applyProtection="1">
      <alignment horizontal="center" vertical="center" shrinkToFit="1"/>
      <protection hidden="1"/>
    </xf>
    <xf numFmtId="0" fontId="3" fillId="7" borderId="32" xfId="0" applyFont="1" applyFill="1" applyBorder="1" applyAlignment="1" applyProtection="1">
      <alignment horizontal="center" vertical="center" shrinkToFit="1"/>
      <protection hidden="1"/>
    </xf>
    <xf numFmtId="0" fontId="3" fillId="7" borderId="33" xfId="0" applyFont="1" applyFill="1" applyBorder="1" applyAlignment="1" applyProtection="1">
      <alignment horizontal="center" vertical="center" shrinkToFit="1"/>
      <protection hidden="1"/>
    </xf>
    <xf numFmtId="0" fontId="3" fillId="7" borderId="49" xfId="0" applyFont="1" applyFill="1" applyBorder="1" applyAlignment="1" applyProtection="1">
      <alignment horizontal="center" vertical="center" shrinkToFit="1"/>
      <protection hidden="1"/>
    </xf>
    <xf numFmtId="0" fontId="3" fillId="7" borderId="35" xfId="0" applyFont="1" applyFill="1" applyBorder="1" applyAlignment="1" applyProtection="1">
      <alignment horizontal="center" vertical="center" shrinkToFit="1"/>
      <protection hidden="1"/>
    </xf>
    <xf numFmtId="0" fontId="3" fillId="7" borderId="36" xfId="0" applyFont="1" applyFill="1" applyBorder="1" applyAlignment="1" applyProtection="1">
      <alignment horizontal="center" vertical="center" shrinkToFit="1"/>
      <protection hidden="1"/>
    </xf>
    <xf numFmtId="0" fontId="3" fillId="7" borderId="37" xfId="0" applyFont="1" applyFill="1" applyBorder="1" applyAlignment="1" applyProtection="1">
      <alignment horizontal="center" vertical="center" shrinkToFit="1"/>
      <protection hidden="1"/>
    </xf>
    <xf numFmtId="0" fontId="3" fillId="7" borderId="31" xfId="0" applyFont="1" applyFill="1" applyBorder="1" applyAlignment="1" applyProtection="1">
      <alignment horizontal="center" vertical="center" shrinkToFit="1"/>
      <protection hidden="1"/>
    </xf>
    <xf numFmtId="0" fontId="2" fillId="4" borderId="58" xfId="0" applyFont="1" applyFill="1" applyBorder="1" applyAlignment="1" applyProtection="1">
      <alignment horizontal="right" vertical="center"/>
      <protection hidden="1"/>
    </xf>
    <xf numFmtId="0" fontId="2" fillId="4" borderId="4" xfId="0" applyFont="1" applyFill="1" applyBorder="1" applyAlignment="1" applyProtection="1">
      <alignment horizontal="right" vertical="center"/>
      <protection hidden="1"/>
    </xf>
    <xf numFmtId="1" fontId="3" fillId="7" borderId="4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0" fontId="3" fillId="4" borderId="9" xfId="0" applyFont="1" applyFill="1" applyBorder="1" applyAlignment="1" applyProtection="1">
      <alignment vertical="center"/>
      <protection hidden="1"/>
    </xf>
    <xf numFmtId="0" fontId="3" fillId="4" borderId="43" xfId="0" applyFont="1" applyFill="1" applyBorder="1" applyAlignment="1" applyProtection="1">
      <alignment vertical="center"/>
      <protection hidden="1"/>
    </xf>
    <xf numFmtId="0" fontId="3" fillId="4" borderId="44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5" borderId="0" xfId="0" applyFont="1" applyFill="1" applyAlignment="1" applyProtection="1">
      <alignment horizontal="left" vertical="center" wrapText="1" shrinkToFit="1"/>
      <protection hidden="1"/>
    </xf>
    <xf numFmtId="0" fontId="3" fillId="6" borderId="37" xfId="0" applyFont="1" applyFill="1" applyBorder="1" applyAlignment="1" applyProtection="1">
      <alignment horizontal="left" vertical="top" wrapText="1" shrinkToFit="1"/>
      <protection hidden="1"/>
    </xf>
  </cellXfs>
  <cellStyles count="43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1" xr:uid="{00000000-0005-0000-0000-000001000000}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</cellStyles>
  <dxfs count="96"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352029988694739"/>
          <c:y val="0.2561085678243708"/>
          <c:w val="0.74246057956285227"/>
          <c:h val="0.7438911095969565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Vize!$C$8:$C$14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Vize!$E$8:$E$14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AEF2-4744-B73C-A748D2B9899C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Vize!$C$8:$C$14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Vize!$F$8:$F$14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AEF2-4744-B73C-A748D2B9899C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AEF2-4744-B73C-A748D2B9899C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AEF2-4744-B73C-A748D2B9899C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AEF2-4744-B73C-A748D2B9899C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AEF2-4744-B73C-A748D2B9899C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tr-T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EF2-4744-B73C-A748D2B9899C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Vize!$C$8:$C$14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Vize!$G$8:$G$14</c:f>
              <c:numCache>
                <c:formatCode>General</c:formatCode>
                <c:ptCount val="7"/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F2-4744-B73C-A748D2B989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352029988694739"/>
          <c:y val="0.2561085678243708"/>
          <c:w val="0.74246057956285227"/>
          <c:h val="0.7438911095969565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Final!$C$8:$C$14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Final!$E$8:$E$14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E04B-4FDC-A26E-88BEBD45CCC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Final!$C$8:$C$14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Final!$F$8:$F$14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E04B-4FDC-A26E-88BEBD45CCC0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E04B-4FDC-A26E-88BEBD45CCC0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E04B-4FDC-A26E-88BEBD45CCC0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4B-4FDC-A26E-88BEBD45CCC0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E04B-4FDC-A26E-88BEBD45CCC0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tr-T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04B-4FDC-A26E-88BEBD45CCC0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Final!$C$8:$C$14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Final!$G$8:$G$14</c:f>
              <c:numCache>
                <c:formatCode>General</c:formatCode>
                <c:ptCount val="7"/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4B-4FDC-A26E-88BEBD45CC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352029988694739"/>
          <c:y val="0.2561085678243708"/>
          <c:w val="0.74246057956285227"/>
          <c:h val="0.7438911095969565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Bütünleme!$C$8:$C$14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Bütünleme!$E$8:$E$14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EB1-4C73-9ACA-6C006D72D35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Bütünleme!$C$8:$C$14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Bütünleme!$F$8:$F$14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EB1-4C73-9ACA-6C006D72D355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7EB1-4C73-9ACA-6C006D72D35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7EB1-4C73-9ACA-6C006D72D355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7EB1-4C73-9ACA-6C006D72D3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7EB1-4C73-9ACA-6C006D72D355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tr-T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EB1-4C73-9ACA-6C006D72D3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Bütünleme!$C$8:$C$14</c:f>
              <c:strCache>
                <c:ptCount val="6"/>
                <c:pt idx="0">
                  <c:v>PUAN DAĞILIMI</c:v>
                </c:pt>
                <c:pt idx="1">
                  <c:v>0 - 49 ARASI</c:v>
                </c:pt>
                <c:pt idx="2">
                  <c:v>50 - 59 ARASI</c:v>
                </c:pt>
                <c:pt idx="3">
                  <c:v>60 - 69 ARASI</c:v>
                </c:pt>
                <c:pt idx="4">
                  <c:v>70 - 84 ARASI</c:v>
                </c:pt>
                <c:pt idx="5">
                  <c:v>85 - 100 ARASI</c:v>
                </c:pt>
              </c:strCache>
            </c:strRef>
          </c:cat>
          <c:val>
            <c:numRef>
              <c:f>Bütünleme!$G$8:$G$14</c:f>
              <c:numCache>
                <c:formatCode>General</c:formatCode>
                <c:ptCount val="7"/>
                <c:pt idx="1">
                  <c:v>4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B1-4C73-9ACA-6C006D72D3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147868</xdr:rowOff>
    </xdr:from>
    <xdr:to>
      <xdr:col>6</xdr:col>
      <xdr:colOff>698500</xdr:colOff>
      <xdr:row>15</xdr:row>
      <xdr:rowOff>79375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39FD44DA-E4C5-48F8-B961-A9EC06DF6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155575</xdr:colOff>
      <xdr:row>0</xdr:row>
      <xdr:rowOff>333375</xdr:rowOff>
    </xdr:from>
    <xdr:to>
      <xdr:col>47</xdr:col>
      <xdr:colOff>190500</xdr:colOff>
      <xdr:row>9</xdr:row>
      <xdr:rowOff>88900</xdr:rowOff>
    </xdr:to>
    <xdr:sp macro="" textlink="">
      <xdr:nvSpPr>
        <xdr:cNvPr id="9" name="Sol Ok 2">
          <a:extLst>
            <a:ext uri="{FF2B5EF4-FFF2-40B4-BE49-F238E27FC236}">
              <a16:creationId xmlns:a16="http://schemas.microsoft.com/office/drawing/2014/main" id="{A5989945-00FA-4765-B838-211E5E637FC7}"/>
            </a:ext>
          </a:extLst>
        </xdr:cNvPr>
        <xdr:cNvSpPr/>
      </xdr:nvSpPr>
      <xdr:spPr>
        <a:xfrm>
          <a:off x="21650325" y="333375"/>
          <a:ext cx="4035425" cy="247015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32</xdr:col>
      <xdr:colOff>31750</xdr:colOff>
      <xdr:row>21</xdr:row>
      <xdr:rowOff>120650</xdr:rowOff>
    </xdr:from>
    <xdr:to>
      <xdr:col>50</xdr:col>
      <xdr:colOff>47625</xdr:colOff>
      <xdr:row>24</xdr:row>
      <xdr:rowOff>31750</xdr:rowOff>
    </xdr:to>
    <xdr:sp macro="" textlink="">
      <xdr:nvSpPr>
        <xdr:cNvPr id="10" name="Sol Ok 3">
          <a:extLst>
            <a:ext uri="{FF2B5EF4-FFF2-40B4-BE49-F238E27FC236}">
              <a16:creationId xmlns:a16="http://schemas.microsoft.com/office/drawing/2014/main" id="{31273FFF-06D2-4B9C-9014-AA1708AA5ECC}"/>
            </a:ext>
          </a:extLst>
        </xdr:cNvPr>
        <xdr:cNvSpPr/>
      </xdr:nvSpPr>
      <xdr:spPr>
        <a:xfrm>
          <a:off x="21240750" y="6438900"/>
          <a:ext cx="5159375" cy="1450975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 b="1" baseline="0"/>
            <a:t>D</a:t>
          </a:r>
          <a:r>
            <a:rPr lang="tr-TR" sz="1800" b="1" baseline="0"/>
            <a:t>ersiniz ile ilg</a:t>
          </a:r>
          <a:r>
            <a:rPr lang="en-US" sz="1800" b="1" baseline="0"/>
            <a:t>i</a:t>
          </a:r>
          <a:r>
            <a:rPr lang="tr-TR" sz="1800" b="1" baseline="0"/>
            <a:t>li Program çıktıları, </a:t>
          </a:r>
          <a:r>
            <a:rPr lang="en-US" sz="1800" b="1" baseline="0"/>
            <a:t>Öğrenim Çıktılarınızı</a:t>
          </a:r>
          <a:r>
            <a:rPr lang="tr-TR" sz="1800" b="1" baseline="0"/>
            <a:t> ve hafta bilgilerini</a:t>
          </a:r>
          <a:r>
            <a:rPr lang="en-US" sz="1800" b="1" baseline="0"/>
            <a:t> bu alana yazınız</a:t>
          </a:r>
          <a:endParaRPr lang="tr-TR" sz="1800" b="1"/>
        </a:p>
      </xdr:txBody>
    </xdr:sp>
    <xdr:clientData/>
  </xdr:twoCellAnchor>
  <xdr:twoCellAnchor>
    <xdr:from>
      <xdr:col>32</xdr:col>
      <xdr:colOff>123824</xdr:colOff>
      <xdr:row>29</xdr:row>
      <xdr:rowOff>206375</xdr:rowOff>
    </xdr:from>
    <xdr:to>
      <xdr:col>59</xdr:col>
      <xdr:colOff>95249</xdr:colOff>
      <xdr:row>39</xdr:row>
      <xdr:rowOff>79375</xdr:rowOff>
    </xdr:to>
    <xdr:sp macro="" textlink="">
      <xdr:nvSpPr>
        <xdr:cNvPr id="11" name="Sol Ok 4">
          <a:extLst>
            <a:ext uri="{FF2B5EF4-FFF2-40B4-BE49-F238E27FC236}">
              <a16:creationId xmlns:a16="http://schemas.microsoft.com/office/drawing/2014/main" id="{F912174D-9A4D-4525-B64B-04A0B6E721E5}"/>
            </a:ext>
          </a:extLst>
        </xdr:cNvPr>
        <xdr:cNvSpPr/>
      </xdr:nvSpPr>
      <xdr:spPr>
        <a:xfrm>
          <a:off x="21332824" y="10160000"/>
          <a:ext cx="7686675" cy="1603375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32</xdr:col>
      <xdr:colOff>6350</xdr:colOff>
      <xdr:row>13</xdr:row>
      <xdr:rowOff>142875</xdr:rowOff>
    </xdr:from>
    <xdr:to>
      <xdr:col>57</xdr:col>
      <xdr:colOff>31750</xdr:colOff>
      <xdr:row>18</xdr:row>
      <xdr:rowOff>381000</xdr:rowOff>
    </xdr:to>
    <xdr:sp macro="" textlink="">
      <xdr:nvSpPr>
        <xdr:cNvPr id="12" name="Sol Ok 5">
          <a:extLst>
            <a:ext uri="{FF2B5EF4-FFF2-40B4-BE49-F238E27FC236}">
              <a16:creationId xmlns:a16="http://schemas.microsoft.com/office/drawing/2014/main" id="{22241BF8-021A-490B-8207-A7E56A988968}"/>
            </a:ext>
          </a:extLst>
        </xdr:cNvPr>
        <xdr:cNvSpPr/>
      </xdr:nvSpPr>
      <xdr:spPr>
        <a:xfrm>
          <a:off x="21215350" y="3683000"/>
          <a:ext cx="7169150" cy="1508125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</xdr:txBody>
    </xdr:sp>
    <xdr:clientData/>
  </xdr:twoCellAnchor>
  <xdr:twoCellAnchor>
    <xdr:from>
      <xdr:col>32</xdr:col>
      <xdr:colOff>66675</xdr:colOff>
      <xdr:row>25</xdr:row>
      <xdr:rowOff>187326</xdr:rowOff>
    </xdr:from>
    <xdr:to>
      <xdr:col>57</xdr:col>
      <xdr:colOff>63500</xdr:colOff>
      <xdr:row>28</xdr:row>
      <xdr:rowOff>15876</xdr:rowOff>
    </xdr:to>
    <xdr:sp macro="" textlink="">
      <xdr:nvSpPr>
        <xdr:cNvPr id="13" name="Sol Ok 6">
          <a:extLst>
            <a:ext uri="{FF2B5EF4-FFF2-40B4-BE49-F238E27FC236}">
              <a16:creationId xmlns:a16="http://schemas.microsoft.com/office/drawing/2014/main" id="{4DD86E7A-E3E7-4467-8CE7-F472CB5A5B30}"/>
            </a:ext>
          </a:extLst>
        </xdr:cNvPr>
        <xdr:cNvSpPr/>
      </xdr:nvSpPr>
      <xdr:spPr>
        <a:xfrm>
          <a:off x="21275675" y="8251826"/>
          <a:ext cx="7140575" cy="141605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  <xdr:twoCellAnchor>
    <xdr:from>
      <xdr:col>31</xdr:col>
      <xdr:colOff>317501</xdr:colOff>
      <xdr:row>18</xdr:row>
      <xdr:rowOff>476250</xdr:rowOff>
    </xdr:from>
    <xdr:to>
      <xdr:col>51</xdr:col>
      <xdr:colOff>60326</xdr:colOff>
      <xdr:row>20</xdr:row>
      <xdr:rowOff>127000</xdr:rowOff>
    </xdr:to>
    <xdr:sp macro="" textlink="">
      <xdr:nvSpPr>
        <xdr:cNvPr id="14" name="Sol Ok 5">
          <a:extLst>
            <a:ext uri="{FF2B5EF4-FFF2-40B4-BE49-F238E27FC236}">
              <a16:creationId xmlns:a16="http://schemas.microsoft.com/office/drawing/2014/main" id="{21EA5B60-1DC6-47F2-A08E-0275F95F1C96}"/>
            </a:ext>
          </a:extLst>
        </xdr:cNvPr>
        <xdr:cNvSpPr/>
      </xdr:nvSpPr>
      <xdr:spPr>
        <a:xfrm>
          <a:off x="21193126" y="5286375"/>
          <a:ext cx="5505450" cy="9525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Ders değerlendirmenizi buraya giriniz</a:t>
          </a:r>
          <a:endParaRPr lang="tr-TR" sz="1800" b="1" baseline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147868</xdr:rowOff>
    </xdr:from>
    <xdr:to>
      <xdr:col>6</xdr:col>
      <xdr:colOff>698500</xdr:colOff>
      <xdr:row>14</xdr:row>
      <xdr:rowOff>13607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6D88A61-160E-4553-BA6C-40DAC4FE8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155575</xdr:colOff>
      <xdr:row>0</xdr:row>
      <xdr:rowOff>333375</xdr:rowOff>
    </xdr:from>
    <xdr:to>
      <xdr:col>47</xdr:col>
      <xdr:colOff>190500</xdr:colOff>
      <xdr:row>9</xdr:row>
      <xdr:rowOff>88900</xdr:rowOff>
    </xdr:to>
    <xdr:sp macro="" textlink="">
      <xdr:nvSpPr>
        <xdr:cNvPr id="3" name="Sol Ok 2">
          <a:extLst>
            <a:ext uri="{FF2B5EF4-FFF2-40B4-BE49-F238E27FC236}">
              <a16:creationId xmlns:a16="http://schemas.microsoft.com/office/drawing/2014/main" id="{1DD42568-7F7A-457E-8976-71F5AE8578E5}"/>
            </a:ext>
          </a:extLst>
        </xdr:cNvPr>
        <xdr:cNvSpPr/>
      </xdr:nvSpPr>
      <xdr:spPr>
        <a:xfrm>
          <a:off x="21615400" y="333375"/>
          <a:ext cx="4035425" cy="2441575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32</xdr:col>
      <xdr:colOff>31750</xdr:colOff>
      <xdr:row>21</xdr:row>
      <xdr:rowOff>120650</xdr:rowOff>
    </xdr:from>
    <xdr:to>
      <xdr:col>50</xdr:col>
      <xdr:colOff>47625</xdr:colOff>
      <xdr:row>24</xdr:row>
      <xdr:rowOff>31750</xdr:rowOff>
    </xdr:to>
    <xdr:sp macro="" textlink="">
      <xdr:nvSpPr>
        <xdr:cNvPr id="4" name="Sol Ok 3">
          <a:extLst>
            <a:ext uri="{FF2B5EF4-FFF2-40B4-BE49-F238E27FC236}">
              <a16:creationId xmlns:a16="http://schemas.microsoft.com/office/drawing/2014/main" id="{B7E58A9E-74E2-4180-95AE-940110CC0F21}"/>
            </a:ext>
          </a:extLst>
        </xdr:cNvPr>
        <xdr:cNvSpPr/>
      </xdr:nvSpPr>
      <xdr:spPr>
        <a:xfrm>
          <a:off x="21205825" y="6369050"/>
          <a:ext cx="5159375" cy="14351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 b="1" baseline="0"/>
            <a:t>D</a:t>
          </a:r>
          <a:r>
            <a:rPr lang="tr-TR" sz="1800" b="1" baseline="0"/>
            <a:t>ersiniz ile ilg</a:t>
          </a:r>
          <a:r>
            <a:rPr lang="en-US" sz="1800" b="1" baseline="0"/>
            <a:t>i</a:t>
          </a:r>
          <a:r>
            <a:rPr lang="tr-TR" sz="1800" b="1" baseline="0"/>
            <a:t>li Program çıktıları, </a:t>
          </a:r>
          <a:r>
            <a:rPr lang="en-US" sz="1800" b="1" baseline="0"/>
            <a:t>Öğrenim Çıktılarınızı</a:t>
          </a:r>
          <a:r>
            <a:rPr lang="tr-TR" sz="1800" b="1" baseline="0"/>
            <a:t> ve hafta bilgilerini</a:t>
          </a:r>
          <a:r>
            <a:rPr lang="en-US" sz="1800" b="1" baseline="0"/>
            <a:t> bu alana yazınız</a:t>
          </a:r>
          <a:endParaRPr lang="tr-TR" sz="1800" b="1"/>
        </a:p>
      </xdr:txBody>
    </xdr:sp>
    <xdr:clientData/>
  </xdr:twoCellAnchor>
  <xdr:twoCellAnchor>
    <xdr:from>
      <xdr:col>32</xdr:col>
      <xdr:colOff>123824</xdr:colOff>
      <xdr:row>29</xdr:row>
      <xdr:rowOff>206375</xdr:rowOff>
    </xdr:from>
    <xdr:to>
      <xdr:col>59</xdr:col>
      <xdr:colOff>95249</xdr:colOff>
      <xdr:row>39</xdr:row>
      <xdr:rowOff>79375</xdr:rowOff>
    </xdr:to>
    <xdr:sp macro="" textlink="">
      <xdr:nvSpPr>
        <xdr:cNvPr id="5" name="Sol Ok 4">
          <a:extLst>
            <a:ext uri="{FF2B5EF4-FFF2-40B4-BE49-F238E27FC236}">
              <a16:creationId xmlns:a16="http://schemas.microsoft.com/office/drawing/2014/main" id="{20E263CB-C1F9-4987-8F47-10EBD27B4F11}"/>
            </a:ext>
          </a:extLst>
        </xdr:cNvPr>
        <xdr:cNvSpPr/>
      </xdr:nvSpPr>
      <xdr:spPr>
        <a:xfrm>
          <a:off x="21297899" y="10064750"/>
          <a:ext cx="7686675" cy="1539875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32</xdr:col>
      <xdr:colOff>6350</xdr:colOff>
      <xdr:row>13</xdr:row>
      <xdr:rowOff>142875</xdr:rowOff>
    </xdr:from>
    <xdr:to>
      <xdr:col>57</xdr:col>
      <xdr:colOff>31750</xdr:colOff>
      <xdr:row>18</xdr:row>
      <xdr:rowOff>381000</xdr:rowOff>
    </xdr:to>
    <xdr:sp macro="" textlink="">
      <xdr:nvSpPr>
        <xdr:cNvPr id="6" name="Sol Ok 5">
          <a:extLst>
            <a:ext uri="{FF2B5EF4-FFF2-40B4-BE49-F238E27FC236}">
              <a16:creationId xmlns:a16="http://schemas.microsoft.com/office/drawing/2014/main" id="{F79548F3-6E85-4B0E-B3C0-9E2C9376884B}"/>
            </a:ext>
          </a:extLst>
        </xdr:cNvPr>
        <xdr:cNvSpPr/>
      </xdr:nvSpPr>
      <xdr:spPr>
        <a:xfrm>
          <a:off x="21180425" y="3629025"/>
          <a:ext cx="7169150" cy="150495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</xdr:txBody>
    </xdr:sp>
    <xdr:clientData/>
  </xdr:twoCellAnchor>
  <xdr:twoCellAnchor>
    <xdr:from>
      <xdr:col>32</xdr:col>
      <xdr:colOff>66675</xdr:colOff>
      <xdr:row>25</xdr:row>
      <xdr:rowOff>187326</xdr:rowOff>
    </xdr:from>
    <xdr:to>
      <xdr:col>57</xdr:col>
      <xdr:colOff>63500</xdr:colOff>
      <xdr:row>28</xdr:row>
      <xdr:rowOff>15876</xdr:rowOff>
    </xdr:to>
    <xdr:sp macro="" textlink="">
      <xdr:nvSpPr>
        <xdr:cNvPr id="7" name="Sol Ok 6">
          <a:extLst>
            <a:ext uri="{FF2B5EF4-FFF2-40B4-BE49-F238E27FC236}">
              <a16:creationId xmlns:a16="http://schemas.microsoft.com/office/drawing/2014/main" id="{DDA3EA12-E610-4B98-A3CC-7CC2AE10BD09}"/>
            </a:ext>
          </a:extLst>
        </xdr:cNvPr>
        <xdr:cNvSpPr/>
      </xdr:nvSpPr>
      <xdr:spPr>
        <a:xfrm>
          <a:off x="21240750" y="8159751"/>
          <a:ext cx="7140575" cy="14097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  <xdr:twoCellAnchor>
    <xdr:from>
      <xdr:col>31</xdr:col>
      <xdr:colOff>317501</xdr:colOff>
      <xdr:row>18</xdr:row>
      <xdr:rowOff>476250</xdr:rowOff>
    </xdr:from>
    <xdr:to>
      <xdr:col>51</xdr:col>
      <xdr:colOff>60326</xdr:colOff>
      <xdr:row>20</xdr:row>
      <xdr:rowOff>127000</xdr:rowOff>
    </xdr:to>
    <xdr:sp macro="" textlink="">
      <xdr:nvSpPr>
        <xdr:cNvPr id="8" name="Sol Ok 5">
          <a:extLst>
            <a:ext uri="{FF2B5EF4-FFF2-40B4-BE49-F238E27FC236}">
              <a16:creationId xmlns:a16="http://schemas.microsoft.com/office/drawing/2014/main" id="{8096A58A-0FEF-4F9A-AD67-CEB50002FC61}"/>
            </a:ext>
          </a:extLst>
        </xdr:cNvPr>
        <xdr:cNvSpPr/>
      </xdr:nvSpPr>
      <xdr:spPr>
        <a:xfrm>
          <a:off x="21158201" y="5229225"/>
          <a:ext cx="5505450" cy="94615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Ders değerlendirmenizi buraya giriniz</a:t>
          </a:r>
          <a:endParaRPr lang="tr-TR" sz="1800" b="1" baseline="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147868</xdr:rowOff>
    </xdr:from>
    <xdr:to>
      <xdr:col>6</xdr:col>
      <xdr:colOff>698500</xdr:colOff>
      <xdr:row>15</xdr:row>
      <xdr:rowOff>79375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C24A8565-15D8-4C99-BA9E-291F8D66D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155575</xdr:colOff>
      <xdr:row>0</xdr:row>
      <xdr:rowOff>333375</xdr:rowOff>
    </xdr:from>
    <xdr:to>
      <xdr:col>47</xdr:col>
      <xdr:colOff>190500</xdr:colOff>
      <xdr:row>9</xdr:row>
      <xdr:rowOff>88900</xdr:rowOff>
    </xdr:to>
    <xdr:sp macro="" textlink="">
      <xdr:nvSpPr>
        <xdr:cNvPr id="3" name="Sol Ok 2">
          <a:extLst>
            <a:ext uri="{FF2B5EF4-FFF2-40B4-BE49-F238E27FC236}">
              <a16:creationId xmlns:a16="http://schemas.microsoft.com/office/drawing/2014/main" id="{8368544F-989D-4704-B2DF-D561C2331508}"/>
            </a:ext>
          </a:extLst>
        </xdr:cNvPr>
        <xdr:cNvSpPr/>
      </xdr:nvSpPr>
      <xdr:spPr>
        <a:xfrm>
          <a:off x="21615400" y="333375"/>
          <a:ext cx="4035425" cy="2441575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32</xdr:col>
      <xdr:colOff>31750</xdr:colOff>
      <xdr:row>21</xdr:row>
      <xdr:rowOff>120650</xdr:rowOff>
    </xdr:from>
    <xdr:to>
      <xdr:col>50</xdr:col>
      <xdr:colOff>47625</xdr:colOff>
      <xdr:row>24</xdr:row>
      <xdr:rowOff>31750</xdr:rowOff>
    </xdr:to>
    <xdr:sp macro="" textlink="">
      <xdr:nvSpPr>
        <xdr:cNvPr id="4" name="Sol Ok 3">
          <a:extLst>
            <a:ext uri="{FF2B5EF4-FFF2-40B4-BE49-F238E27FC236}">
              <a16:creationId xmlns:a16="http://schemas.microsoft.com/office/drawing/2014/main" id="{02AC619C-7AA1-40E5-9AA1-96DF25D8D571}"/>
            </a:ext>
          </a:extLst>
        </xdr:cNvPr>
        <xdr:cNvSpPr/>
      </xdr:nvSpPr>
      <xdr:spPr>
        <a:xfrm>
          <a:off x="21205825" y="6369050"/>
          <a:ext cx="5159375" cy="14351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 b="1" baseline="0"/>
            <a:t>D</a:t>
          </a:r>
          <a:r>
            <a:rPr lang="tr-TR" sz="1800" b="1" baseline="0"/>
            <a:t>ersiniz ile ilg</a:t>
          </a:r>
          <a:r>
            <a:rPr lang="en-US" sz="1800" b="1" baseline="0"/>
            <a:t>i</a:t>
          </a:r>
          <a:r>
            <a:rPr lang="tr-TR" sz="1800" b="1" baseline="0"/>
            <a:t>li Program çıktıları, </a:t>
          </a:r>
          <a:r>
            <a:rPr lang="en-US" sz="1800" b="1" baseline="0"/>
            <a:t>Öğrenim Çıktılarınızı</a:t>
          </a:r>
          <a:r>
            <a:rPr lang="tr-TR" sz="1800" b="1" baseline="0"/>
            <a:t> ve hafta bilgilerini</a:t>
          </a:r>
          <a:r>
            <a:rPr lang="en-US" sz="1800" b="1" baseline="0"/>
            <a:t> bu alana yazınız</a:t>
          </a:r>
          <a:endParaRPr lang="tr-TR" sz="1800" b="1"/>
        </a:p>
      </xdr:txBody>
    </xdr:sp>
    <xdr:clientData/>
  </xdr:twoCellAnchor>
  <xdr:twoCellAnchor>
    <xdr:from>
      <xdr:col>32</xdr:col>
      <xdr:colOff>123824</xdr:colOff>
      <xdr:row>29</xdr:row>
      <xdr:rowOff>206375</xdr:rowOff>
    </xdr:from>
    <xdr:to>
      <xdr:col>59</xdr:col>
      <xdr:colOff>95249</xdr:colOff>
      <xdr:row>39</xdr:row>
      <xdr:rowOff>79375</xdr:rowOff>
    </xdr:to>
    <xdr:sp macro="" textlink="">
      <xdr:nvSpPr>
        <xdr:cNvPr id="5" name="Sol Ok 4">
          <a:extLst>
            <a:ext uri="{FF2B5EF4-FFF2-40B4-BE49-F238E27FC236}">
              <a16:creationId xmlns:a16="http://schemas.microsoft.com/office/drawing/2014/main" id="{2B45E3E5-37B2-489B-B8AE-F3DD2751545B}"/>
            </a:ext>
          </a:extLst>
        </xdr:cNvPr>
        <xdr:cNvSpPr/>
      </xdr:nvSpPr>
      <xdr:spPr>
        <a:xfrm>
          <a:off x="21297899" y="10064750"/>
          <a:ext cx="7686675" cy="1539875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32</xdr:col>
      <xdr:colOff>6350</xdr:colOff>
      <xdr:row>13</xdr:row>
      <xdr:rowOff>142875</xdr:rowOff>
    </xdr:from>
    <xdr:to>
      <xdr:col>57</xdr:col>
      <xdr:colOff>31750</xdr:colOff>
      <xdr:row>18</xdr:row>
      <xdr:rowOff>381000</xdr:rowOff>
    </xdr:to>
    <xdr:sp macro="" textlink="">
      <xdr:nvSpPr>
        <xdr:cNvPr id="6" name="Sol Ok 5">
          <a:extLst>
            <a:ext uri="{FF2B5EF4-FFF2-40B4-BE49-F238E27FC236}">
              <a16:creationId xmlns:a16="http://schemas.microsoft.com/office/drawing/2014/main" id="{39BE0598-4AE4-4F69-B69E-919EB6F84E38}"/>
            </a:ext>
          </a:extLst>
        </xdr:cNvPr>
        <xdr:cNvSpPr/>
      </xdr:nvSpPr>
      <xdr:spPr>
        <a:xfrm>
          <a:off x="21180425" y="3629025"/>
          <a:ext cx="7169150" cy="150495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</xdr:txBody>
    </xdr:sp>
    <xdr:clientData/>
  </xdr:twoCellAnchor>
  <xdr:twoCellAnchor>
    <xdr:from>
      <xdr:col>32</xdr:col>
      <xdr:colOff>66675</xdr:colOff>
      <xdr:row>25</xdr:row>
      <xdr:rowOff>187326</xdr:rowOff>
    </xdr:from>
    <xdr:to>
      <xdr:col>57</xdr:col>
      <xdr:colOff>63500</xdr:colOff>
      <xdr:row>28</xdr:row>
      <xdr:rowOff>15876</xdr:rowOff>
    </xdr:to>
    <xdr:sp macro="" textlink="">
      <xdr:nvSpPr>
        <xdr:cNvPr id="7" name="Sol Ok 6">
          <a:extLst>
            <a:ext uri="{FF2B5EF4-FFF2-40B4-BE49-F238E27FC236}">
              <a16:creationId xmlns:a16="http://schemas.microsoft.com/office/drawing/2014/main" id="{475F9B44-4F13-4057-8F33-1B1310224EE5}"/>
            </a:ext>
          </a:extLst>
        </xdr:cNvPr>
        <xdr:cNvSpPr/>
      </xdr:nvSpPr>
      <xdr:spPr>
        <a:xfrm>
          <a:off x="21240750" y="8159751"/>
          <a:ext cx="7140575" cy="14097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  <xdr:twoCellAnchor>
    <xdr:from>
      <xdr:col>31</xdr:col>
      <xdr:colOff>317501</xdr:colOff>
      <xdr:row>18</xdr:row>
      <xdr:rowOff>476250</xdr:rowOff>
    </xdr:from>
    <xdr:to>
      <xdr:col>51</xdr:col>
      <xdr:colOff>60326</xdr:colOff>
      <xdr:row>20</xdr:row>
      <xdr:rowOff>127000</xdr:rowOff>
    </xdr:to>
    <xdr:sp macro="" textlink="">
      <xdr:nvSpPr>
        <xdr:cNvPr id="8" name="Sol Ok 5">
          <a:extLst>
            <a:ext uri="{FF2B5EF4-FFF2-40B4-BE49-F238E27FC236}">
              <a16:creationId xmlns:a16="http://schemas.microsoft.com/office/drawing/2014/main" id="{2084820F-C46F-4BBD-8268-FB42B84215AF}"/>
            </a:ext>
          </a:extLst>
        </xdr:cNvPr>
        <xdr:cNvSpPr/>
      </xdr:nvSpPr>
      <xdr:spPr>
        <a:xfrm>
          <a:off x="21158201" y="5229225"/>
          <a:ext cx="5505450" cy="94615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Ders değerlendirmenizi buraya giriniz</a:t>
          </a:r>
          <a:endParaRPr lang="tr-TR" sz="1800" b="1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89CB-DF0F-4EC7-B486-5E77E39D8911}">
  <sheetPr>
    <pageSetUpPr fitToPage="1"/>
  </sheetPr>
  <dimension ref="A1:AF201"/>
  <sheetViews>
    <sheetView topLeftCell="A91" zoomScale="80" zoomScaleNormal="80" workbookViewId="0">
      <selection activeCell="AD31" sqref="AD31:AD201"/>
    </sheetView>
  </sheetViews>
  <sheetFormatPr defaultColWidth="4.28515625" defaultRowHeight="15"/>
  <cols>
    <col min="1" max="1" width="5.85546875" style="1" customWidth="1"/>
    <col min="2" max="2" width="15.85546875" style="1" customWidth="1"/>
    <col min="3" max="3" width="21.85546875" style="1" customWidth="1"/>
    <col min="4" max="4" width="8" style="33" customWidth="1"/>
    <col min="5" max="6" width="10" style="33" customWidth="1"/>
    <col min="7" max="7" width="10.7109375" style="33" customWidth="1"/>
    <col min="8" max="8" width="10" style="33" customWidth="1"/>
    <col min="9" max="9" width="12.140625" style="33" customWidth="1"/>
    <col min="10" max="29" width="10" style="33" customWidth="1"/>
    <col min="30" max="30" width="5.85546875" style="1" customWidth="1"/>
    <col min="31" max="31" width="2.28515625" style="33" bestFit="1" customWidth="1"/>
    <col min="32" max="32" width="5" style="1" bestFit="1" customWidth="1"/>
    <col min="33" max="16384" width="4.28515625" style="1"/>
  </cols>
  <sheetData>
    <row r="1" spans="1:30" ht="80.25" customHeight="1" thickBot="1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5.75">
      <c r="A2" s="48" t="s">
        <v>1</v>
      </c>
      <c r="B2" s="49"/>
      <c r="C2" s="49"/>
      <c r="D2" s="50"/>
      <c r="E2" s="42" t="s">
        <v>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4"/>
    </row>
    <row r="3" spans="1:30" ht="15.75">
      <c r="A3" s="51" t="s">
        <v>0</v>
      </c>
      <c r="B3" s="52"/>
      <c r="C3" s="52"/>
      <c r="D3" s="53"/>
      <c r="E3" s="54" t="s">
        <v>41</v>
      </c>
      <c r="F3" s="55"/>
      <c r="G3" s="56"/>
      <c r="H3" s="57" t="s">
        <v>33</v>
      </c>
      <c r="I3" s="53"/>
      <c r="J3" s="54" t="s">
        <v>66</v>
      </c>
      <c r="K3" s="55"/>
      <c r="L3" s="55"/>
      <c r="M3" s="55"/>
      <c r="N3" s="55"/>
      <c r="O3" s="55"/>
      <c r="P3" s="55"/>
      <c r="Q3" s="55"/>
      <c r="R3" s="55"/>
      <c r="S3" s="56"/>
      <c r="T3" s="104" t="s">
        <v>61</v>
      </c>
      <c r="U3" s="105"/>
      <c r="V3" s="45">
        <v>46126</v>
      </c>
      <c r="W3" s="46"/>
      <c r="X3" s="46"/>
      <c r="Y3" s="46"/>
      <c r="Z3" s="46"/>
      <c r="AA3" s="46"/>
      <c r="AB3" s="46"/>
      <c r="AC3" s="46"/>
      <c r="AD3" s="47"/>
    </row>
    <row r="4" spans="1:30" ht="15.75">
      <c r="A4" s="51" t="s">
        <v>2</v>
      </c>
      <c r="B4" s="52"/>
      <c r="C4" s="52"/>
      <c r="D4" s="53"/>
      <c r="E4" s="54" t="s">
        <v>64</v>
      </c>
      <c r="F4" s="55"/>
      <c r="G4" s="56"/>
      <c r="H4" s="57" t="s">
        <v>34</v>
      </c>
      <c r="I4" s="53"/>
      <c r="J4" s="54" t="s">
        <v>42</v>
      </c>
      <c r="K4" s="55"/>
      <c r="L4" s="55"/>
      <c r="M4" s="55"/>
      <c r="N4" s="55"/>
      <c r="O4" s="55"/>
      <c r="P4" s="55"/>
      <c r="Q4" s="55"/>
      <c r="R4" s="55"/>
      <c r="S4" s="56"/>
      <c r="T4" s="104" t="s">
        <v>62</v>
      </c>
      <c r="U4" s="105"/>
      <c r="V4" s="65">
        <v>0.45833333333333331</v>
      </c>
      <c r="W4" s="66"/>
      <c r="X4" s="66"/>
      <c r="Y4" s="66"/>
      <c r="Z4" s="66"/>
      <c r="AA4" s="66"/>
      <c r="AB4" s="66"/>
      <c r="AC4" s="66"/>
      <c r="AD4" s="67"/>
    </row>
    <row r="5" spans="1:30" ht="16.5" thickBot="1">
      <c r="A5" s="61" t="s">
        <v>35</v>
      </c>
      <c r="B5" s="62"/>
      <c r="C5" s="62"/>
      <c r="D5" s="63"/>
      <c r="E5" s="54" t="s">
        <v>44</v>
      </c>
      <c r="F5" s="55"/>
      <c r="G5" s="56"/>
      <c r="H5" s="64" t="s">
        <v>43</v>
      </c>
      <c r="I5" s="63"/>
      <c r="J5" s="101" t="s">
        <v>65</v>
      </c>
      <c r="K5" s="102"/>
      <c r="L5" s="102"/>
      <c r="M5" s="102"/>
      <c r="N5" s="102"/>
      <c r="O5" s="102"/>
      <c r="P5" s="102"/>
      <c r="Q5" s="102"/>
      <c r="R5" s="102"/>
      <c r="S5" s="103"/>
      <c r="T5" s="68" t="s">
        <v>63</v>
      </c>
      <c r="U5" s="106"/>
      <c r="V5" s="68" t="s">
        <v>67</v>
      </c>
      <c r="W5" s="69"/>
      <c r="X5" s="69"/>
      <c r="Y5" s="69"/>
      <c r="Z5" s="69"/>
      <c r="AA5" s="69"/>
      <c r="AB5" s="69"/>
      <c r="AC5" s="69"/>
      <c r="AD5" s="70"/>
    </row>
    <row r="6" spans="1:30" ht="16.5" thickBot="1">
      <c r="A6" s="36"/>
      <c r="B6" s="36"/>
      <c r="C6" s="36"/>
      <c r="D6" s="36"/>
      <c r="E6" s="37"/>
      <c r="F6" s="37"/>
      <c r="G6" s="37"/>
      <c r="H6" s="36"/>
      <c r="I6" s="36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19.5" customHeight="1" thickBot="1">
      <c r="D7" s="1"/>
      <c r="E7" s="1"/>
      <c r="F7" s="1"/>
      <c r="G7" s="1"/>
      <c r="H7" s="78" t="s">
        <v>14</v>
      </c>
      <c r="I7" s="79"/>
      <c r="J7" s="79"/>
      <c r="K7" s="79"/>
      <c r="L7" s="80">
        <f>COUNTA($B$31:$B$203)-COUNTIF($D$31:$D$203,"G")-COUNTIF($D$31:$D$203,"K")</f>
        <v>9</v>
      </c>
      <c r="M7" s="80"/>
      <c r="N7" s="80"/>
      <c r="O7" s="8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0" ht="15.75">
      <c r="C8" s="110" t="s">
        <v>6</v>
      </c>
      <c r="D8" s="110"/>
      <c r="E8" s="110"/>
      <c r="F8" s="110"/>
      <c r="G8" s="111"/>
      <c r="H8" s="71" t="s">
        <v>71</v>
      </c>
      <c r="I8" s="72"/>
      <c r="J8" s="72"/>
      <c r="K8" s="72"/>
      <c r="L8" s="82">
        <f>L7-(L12+L14)</f>
        <v>7</v>
      </c>
      <c r="M8" s="73"/>
      <c r="N8" s="73"/>
      <c r="O8" s="74"/>
      <c r="P8" s="83" t="s">
        <v>16</v>
      </c>
      <c r="Q8" s="83"/>
      <c r="R8" s="83"/>
      <c r="S8" s="84"/>
      <c r="T8" s="112">
        <f>IF($L$8=0,"",AVERAGE(AD31:AD203))</f>
        <v>49.285714285714285</v>
      </c>
      <c r="U8" s="113"/>
      <c r="V8" s="113"/>
      <c r="W8" s="113"/>
      <c r="X8" s="113"/>
      <c r="Y8" s="113"/>
      <c r="Z8" s="113"/>
      <c r="AA8" s="113"/>
      <c r="AB8" s="113"/>
      <c r="AC8" s="113"/>
      <c r="AD8" s="114"/>
    </row>
    <row r="9" spans="1:30" ht="15.75">
      <c r="C9" s="89" t="s">
        <v>10</v>
      </c>
      <c r="D9" s="89"/>
      <c r="E9" s="89"/>
      <c r="F9" s="89"/>
      <c r="G9" s="33">
        <f>COUNTIF($AE$31:$AE$201,1)</f>
        <v>3</v>
      </c>
      <c r="H9" s="71" t="s">
        <v>12</v>
      </c>
      <c r="I9" s="72"/>
      <c r="J9" s="72"/>
      <c r="K9" s="72"/>
      <c r="L9" s="73">
        <f>COUNTIF($AE$31:$AE$203,"&gt;1")</f>
        <v>4</v>
      </c>
      <c r="M9" s="73"/>
      <c r="N9" s="73"/>
      <c r="O9" s="74"/>
      <c r="P9" s="75" t="s">
        <v>17</v>
      </c>
      <c r="Q9" s="76"/>
      <c r="R9" s="76"/>
      <c r="S9" s="77"/>
      <c r="T9" s="58">
        <f>IF($L$8=0,"",MEDIAN(AD31:AD203))</f>
        <v>60</v>
      </c>
      <c r="U9" s="59"/>
      <c r="V9" s="59"/>
      <c r="W9" s="59"/>
      <c r="X9" s="59"/>
      <c r="Y9" s="59"/>
      <c r="Z9" s="59"/>
      <c r="AA9" s="59"/>
      <c r="AB9" s="59"/>
      <c r="AC9" s="59"/>
      <c r="AD9" s="60"/>
    </row>
    <row r="10" spans="1:30" ht="15.75">
      <c r="C10" s="89" t="s">
        <v>7</v>
      </c>
      <c r="D10" s="89"/>
      <c r="E10" s="89"/>
      <c r="F10" s="89"/>
      <c r="G10" s="33">
        <f>COUNTIF($AE$31:$AE$201,2)</f>
        <v>0</v>
      </c>
      <c r="H10" s="71" t="s">
        <v>13</v>
      </c>
      <c r="I10" s="72"/>
      <c r="J10" s="72"/>
      <c r="K10" s="72"/>
      <c r="L10" s="73">
        <f>COUNTIF($AE$31:$AE$203,"1")</f>
        <v>3</v>
      </c>
      <c r="M10" s="73"/>
      <c r="N10" s="73"/>
      <c r="O10" s="74"/>
      <c r="P10" s="75" t="s">
        <v>18</v>
      </c>
      <c r="Q10" s="76"/>
      <c r="R10" s="76"/>
      <c r="S10" s="77"/>
      <c r="T10" s="58">
        <f>IF($L$8=0,"",(LARGE(AD31:AD203,1)-SMALL(AD31:AD203,1)))</f>
        <v>100</v>
      </c>
      <c r="U10" s="59"/>
      <c r="V10" s="59"/>
      <c r="W10" s="59"/>
      <c r="X10" s="59"/>
      <c r="Y10" s="59"/>
      <c r="Z10" s="59"/>
      <c r="AA10" s="59"/>
      <c r="AB10" s="59"/>
      <c r="AC10" s="59"/>
      <c r="AD10" s="60"/>
    </row>
    <row r="11" spans="1:30" ht="15.75">
      <c r="C11" s="89" t="s">
        <v>8</v>
      </c>
      <c r="D11" s="89"/>
      <c r="E11" s="89"/>
      <c r="F11" s="89"/>
      <c r="G11" s="33">
        <f>COUNTIF($AE$31:$AE$201,3)</f>
        <v>1</v>
      </c>
      <c r="H11" s="71" t="s">
        <v>15</v>
      </c>
      <c r="I11" s="72"/>
      <c r="J11" s="72"/>
      <c r="K11" s="72"/>
      <c r="L11" s="90">
        <f>IF($L$8=0,"",100*L9/$L$8)</f>
        <v>57.142857142857146</v>
      </c>
      <c r="M11" s="90"/>
      <c r="N11" s="90"/>
      <c r="O11" s="91"/>
      <c r="P11" s="75" t="s">
        <v>19</v>
      </c>
      <c r="Q11" s="76"/>
      <c r="R11" s="76"/>
      <c r="S11" s="77"/>
      <c r="T11" s="119">
        <f>IF($L$8=0,"",(STDEV(AD31:AD203)))</f>
        <v>42.07419749963266</v>
      </c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</row>
    <row r="12" spans="1:30" ht="15.75">
      <c r="C12" s="89" t="s">
        <v>9</v>
      </c>
      <c r="D12" s="89"/>
      <c r="E12" s="89"/>
      <c r="F12" s="89"/>
      <c r="G12" s="33">
        <f>COUNTIF($AE$31:$AE$201,4)</f>
        <v>1</v>
      </c>
      <c r="H12" s="71" t="s">
        <v>31</v>
      </c>
      <c r="I12" s="72"/>
      <c r="J12" s="72"/>
      <c r="K12" s="72"/>
      <c r="L12" s="96">
        <f>COUNTIF(D31:D203,"Girmedi")</f>
        <v>1</v>
      </c>
      <c r="M12" s="96"/>
      <c r="N12" s="96"/>
      <c r="O12" s="97"/>
      <c r="P12" s="75" t="s">
        <v>21</v>
      </c>
      <c r="Q12" s="76"/>
      <c r="R12" s="76"/>
      <c r="S12" s="77"/>
      <c r="T12" s="122">
        <f>IF($L$8=0,"",IF(T11=0,"",(3*($T$8-$T$9)/$T$11)))</f>
        <v>-0.76395651142574439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</row>
    <row r="13" spans="1:30" ht="15.75">
      <c r="C13" s="89" t="s">
        <v>11</v>
      </c>
      <c r="D13" s="89"/>
      <c r="E13" s="89"/>
      <c r="F13" s="89"/>
      <c r="G13" s="33">
        <f>COUNTIF($AE$31:$AE$201,5)</f>
        <v>2</v>
      </c>
      <c r="H13" s="71" t="s">
        <v>32</v>
      </c>
      <c r="I13" s="72"/>
      <c r="J13" s="72"/>
      <c r="K13" s="72"/>
      <c r="L13" s="96">
        <f>COUNTIF(D31:D203,"Kopya")</f>
        <v>2</v>
      </c>
      <c r="M13" s="96"/>
      <c r="N13" s="96"/>
      <c r="O13" s="97"/>
      <c r="P13" s="125" t="s">
        <v>20</v>
      </c>
      <c r="Q13" s="126"/>
      <c r="R13" s="126"/>
      <c r="S13" s="127"/>
      <c r="T13" s="130" t="str">
        <f>IF(T10=0,"Tüm Öğrenciler Eşit Puanlı Olamaz",IF(T12="","",(IF(T12&lt;=0,"SINAV KOLAY",IF(T12&lt;0.1,"SINAV HAFİF ZOR",IF(T12&lt;=0.25,"SINAV ORTA ZOR","SINAV ÇOK ZOR"))))))</f>
        <v>SINAV KOLAY</v>
      </c>
      <c r="U13" s="131"/>
      <c r="V13" s="131"/>
      <c r="W13" s="131"/>
      <c r="X13" s="131"/>
      <c r="Y13" s="132"/>
      <c r="Z13" s="132"/>
      <c r="AA13" s="132"/>
      <c r="AB13" s="132"/>
      <c r="AC13" s="132"/>
      <c r="AD13" s="133"/>
    </row>
    <row r="14" spans="1:30" ht="16.5" thickBot="1">
      <c r="C14" s="31"/>
      <c r="D14" s="31"/>
      <c r="E14" s="31"/>
      <c r="F14" s="31"/>
      <c r="H14" s="137" t="s">
        <v>60</v>
      </c>
      <c r="I14" s="138"/>
      <c r="J14" s="138"/>
      <c r="K14" s="138"/>
      <c r="L14" s="139">
        <f>COUNTIF(D31:D203,"Devamsız")</f>
        <v>1</v>
      </c>
      <c r="M14" s="139"/>
      <c r="N14" s="139"/>
      <c r="O14" s="140"/>
      <c r="P14" s="128"/>
      <c r="Q14" s="128"/>
      <c r="R14" s="128"/>
      <c r="S14" s="129"/>
      <c r="T14" s="134"/>
      <c r="U14" s="135"/>
      <c r="V14" s="135"/>
      <c r="W14" s="135"/>
      <c r="X14" s="135"/>
      <c r="Y14" s="135"/>
      <c r="Z14" s="135"/>
      <c r="AA14" s="135"/>
      <c r="AB14" s="135"/>
      <c r="AC14" s="135"/>
      <c r="AD14" s="136"/>
    </row>
    <row r="15" spans="1:30" ht="15.75">
      <c r="E15" s="32"/>
      <c r="F15" s="32"/>
      <c r="G15" s="32"/>
      <c r="H15" s="32"/>
      <c r="I15" s="3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0" ht="15.75">
      <c r="A16" s="144" t="s">
        <v>22</v>
      </c>
      <c r="B16" s="144"/>
      <c r="C16" s="14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2" ht="15" customHeight="1">
      <c r="A17" s="145" t="str">
        <f>IF(T10=0,"Tüm öğrenciler yapılan sınavdan eşit puan aldıkları için istatistiksel olarak yorum yapılamaz","     "&amp;IF(T13="","",(IF($T$13="SINAV KOLAY","Sınavın Çarpıklık Değerine (Zorluk Derecesine) göre; Sınav Kolaydır. Sınav öğrenci seviyesinin altındadır yada beklenen davranışlar çok iyi kazanılmıştır.",IF($T$13="SINAV HAFİF ZOR","Sınavın Çarpıklık Değerine (Zorluk Derecesine) göre; Sınav Hafif Zordur. Sınav öğrenci seviyesindedir yada beklenen davranışlar kazanılmıştır.",IF($T$13="SINAV ORTA ZOR","Sınavın Çarpıklık Değerine (Zorluk Derecesine) göre; Sınav Orta Zordur. Sınav öğrenci seviyesinin biraz üzerindedir yada beklenen davranışların bir kısmı kazanılmamıştır.",IF($T$13="SINAV ÇOK ZOR","Sınavın Çarpıklık Değerine (Zorluk Derecesine) göre; Sınav Çok Zordur. Sınav öğrenci seviyesinin üzerindedir yada beklenen davranışlar kazanılmamıştır.",""))))&amp;IF($T$10&gt;=$AD$23/2+10," Dizi genişliği büyük olduğundan öğrenciler arasında belirgin bir seviye farkı vardır.",IF($T$10&lt;=$AD$23/2-10," Dizi genişliği küçük olduğundan öğrencilerin çoğunluğu aynı seviyededir."," Dizi genişliği beklenen değerdedir ve öğrenciler arasında seviye farkı yoktur."))&amp;IF($T$10/$T$11&lt;4," Standart Sapma büyüktür ve Sınavın güvenilirliği yüksektir.",IF($T$10/$T$11&gt;6," Standart Sapma küçüktür ve Sınavın güvenilirliği düşüktür."," Standart Sapma beklenen değerdedir ve Sınavın güvenilirliği iyidir.")))))</f>
        <v xml:space="preserve">     Sınavın Çarpıklık Değerine (Zorluk Derecesine) göre; Sınav Kolaydır. Sınav öğrenci seviyesinin altındadır yada beklenen davranışlar çok iyi kazanılmıştır. Dizi genişliği büyük olduğundan öğrenciler arasında belirgin bir seviye farkı vardır. Standart Sapma büyüktür ve Sınavın güvenilirliği yüksektir.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</row>
    <row r="18" spans="1:32" ht="36.950000000000003" customHeight="1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</row>
    <row r="19" spans="1:32" ht="51" customHeight="1" thickBot="1">
      <c r="A19" s="146" t="str">
        <f>IF(COUNTIF(E28:X28,"GERİ BİLDİRİM VERİLMELİ")&gt;0,"     "&amp;IF(E28="GERİ BİLDİRİM VERİLMELİ",E22,"")&amp;IF(F28="GERİ BİLDİRİM VERİLMELİ"," - "&amp;F22,"")&amp;IF(G28="GERİ BİLDİRİM VERİLMELİ"," - "&amp;G22,"")&amp;IF(H28="GERİ BİLDİRİM VERİLMELİ"," - "&amp;H22,"")&amp;IF(I28="GERİ BİLDİRİM VERİLMELİ"," - "&amp;I22,"")&amp;IF(J28="GERİ BİLDİRİM VERİLMELİ"," - "&amp;J22,"")&amp;IF(K28="GERİ BİLDİRİM VERİLMELİ"," - "&amp;K22,"")&amp;IF(L28="GERİ BİLDİRİM VERİLMELİ"," - "&amp;L22,"")&amp;IF(M28="GERİ BİLDİRİM VERİLMELİ"," - "&amp;M22,"")&amp;IF(N28="GERİ BİLDİRİM VERİLMELİ"," - "&amp;N22,"")&amp;IF(O28="GERİ BİLDİRİM VERİLMELİ"," - "&amp;O22,"")&amp;IF(P28="GERİ BİLDİRİM VERİLMELİ"," - "&amp;P22,"")&amp;IF(Q28="GERİ BİLDİRİM VERİLMELİ"," - "&amp;Q22,"")&amp;IF(R28="GERİ BİLDİRİM VERİLMELİ"," - "&amp;R22,"")&amp;IF(S28="GERİ BİLDİRİM VERİLMELİ"," - "&amp;S22,"")&amp;IF(T28="GERİ BİLDİRİM VERİLMELİ"," - "&amp;T22,"")&amp;IF(U28="GERİ BİLDİRİM VERİLMELİ"," - "&amp;U22,"")&amp;IF(V28="GERİ BİLDİRİM VERİLMELİ"," - "&amp;V22,"")&amp;IF(W28="GERİ BİLDİRİM VERİLMELİ"," - "&amp;W22,"")&amp;IF(X28="GERİ BİLDİRİM VERİLMELİ"," - "&amp;X22,"")&amp;" kazanımı(ları) için geri bildirim verilmelidir.","     Tüm kazanımlar anlaşılmıştır.")</f>
        <v xml:space="preserve">      - PÇ1/ÖÇ1/H3 - PÇ1,2/ÖÇ1/H3 - PÇ4/ÖÇ4/H4 - PÇ4/ÖÇ4/H4 - PÇ4/ÖÇ3/H5 - PÇ4/ÖÇ3/H6 - PÇ1,PÇ4/ÖÇ3/H7 - PÇ4/ÖÇ3/H7 - PÇ9/ÖÇ5/H1 - PÇ9/ÖÇ5/H1 - PÇ9/ÖÇ5/H1 kazanımı(ları) için geri bildirim verilmelidir.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</row>
    <row r="20" spans="1:32" ht="51" customHeight="1" thickBot="1">
      <c r="A20" s="88" t="s">
        <v>72</v>
      </c>
      <c r="B20" s="88"/>
      <c r="C20" s="88"/>
      <c r="D20" s="88"/>
      <c r="E20" s="92" t="s">
        <v>73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</row>
    <row r="21" spans="1:32" ht="15.75">
      <c r="A21" s="107" t="s">
        <v>3</v>
      </c>
      <c r="B21" s="108"/>
      <c r="C21" s="108"/>
      <c r="D21" s="109"/>
      <c r="E21" s="2">
        <v>1</v>
      </c>
      <c r="F21" s="2">
        <v>2</v>
      </c>
      <c r="G21" s="2">
        <v>3</v>
      </c>
      <c r="H21" s="2">
        <v>4</v>
      </c>
      <c r="I21" s="2">
        <v>5</v>
      </c>
      <c r="J21" s="2">
        <v>6</v>
      </c>
      <c r="K21" s="2">
        <v>7</v>
      </c>
      <c r="L21" s="2">
        <v>8</v>
      </c>
      <c r="M21" s="2">
        <v>9</v>
      </c>
      <c r="N21" s="2">
        <v>10</v>
      </c>
      <c r="O21" s="2">
        <v>11</v>
      </c>
      <c r="P21" s="2">
        <v>12</v>
      </c>
      <c r="Q21" s="2">
        <v>13</v>
      </c>
      <c r="R21" s="2">
        <v>14</v>
      </c>
      <c r="S21" s="2">
        <v>15</v>
      </c>
      <c r="T21" s="2">
        <v>16</v>
      </c>
      <c r="U21" s="2">
        <v>17</v>
      </c>
      <c r="V21" s="2">
        <v>18</v>
      </c>
      <c r="W21" s="2">
        <v>19</v>
      </c>
      <c r="X21" s="2">
        <v>20</v>
      </c>
      <c r="Y21" s="29">
        <v>21</v>
      </c>
      <c r="Z21" s="29">
        <v>22</v>
      </c>
      <c r="AA21" s="29">
        <v>23</v>
      </c>
      <c r="AB21" s="29">
        <v>24</v>
      </c>
      <c r="AC21" s="29">
        <v>25</v>
      </c>
      <c r="AD21" s="94" t="s">
        <v>39</v>
      </c>
    </row>
    <row r="22" spans="1:32" ht="88.5">
      <c r="A22" s="85" t="s">
        <v>4</v>
      </c>
      <c r="B22" s="86"/>
      <c r="C22" s="86"/>
      <c r="D22" s="87"/>
      <c r="E22" s="23" t="s">
        <v>46</v>
      </c>
      <c r="F22" s="23" t="s">
        <v>47</v>
      </c>
      <c r="G22" s="23" t="s">
        <v>48</v>
      </c>
      <c r="H22" s="23" t="s">
        <v>49</v>
      </c>
      <c r="I22" s="23" t="s">
        <v>50</v>
      </c>
      <c r="J22" s="23" t="s">
        <v>48</v>
      </c>
      <c r="K22" s="23" t="s">
        <v>51</v>
      </c>
      <c r="L22" s="23" t="s">
        <v>51</v>
      </c>
      <c r="M22" s="23" t="s">
        <v>52</v>
      </c>
      <c r="N22" s="23" t="s">
        <v>53</v>
      </c>
      <c r="O22" s="23" t="s">
        <v>53</v>
      </c>
      <c r="P22" s="23" t="s">
        <v>54</v>
      </c>
      <c r="Q22" s="23" t="s">
        <v>54</v>
      </c>
      <c r="R22" s="23" t="s">
        <v>55</v>
      </c>
      <c r="S22" s="23" t="s">
        <v>56</v>
      </c>
      <c r="T22" s="23" t="s">
        <v>57</v>
      </c>
      <c r="U22" s="23" t="s">
        <v>58</v>
      </c>
      <c r="V22" s="23" t="s">
        <v>59</v>
      </c>
      <c r="W22" s="23" t="s">
        <v>59</v>
      </c>
      <c r="X22" s="23" t="s">
        <v>59</v>
      </c>
      <c r="Y22" s="30"/>
      <c r="Z22" s="30"/>
      <c r="AA22" s="30"/>
      <c r="AB22" s="30"/>
      <c r="AC22" s="30"/>
      <c r="AD22" s="95"/>
    </row>
    <row r="23" spans="1:32" ht="15.75">
      <c r="A23" s="141" t="s">
        <v>5</v>
      </c>
      <c r="B23" s="142"/>
      <c r="C23" s="142"/>
      <c r="D23" s="143"/>
      <c r="E23" s="14">
        <v>5</v>
      </c>
      <c r="F23" s="14">
        <v>5</v>
      </c>
      <c r="G23" s="14">
        <v>5</v>
      </c>
      <c r="H23" s="14">
        <v>5</v>
      </c>
      <c r="I23" s="14">
        <v>5</v>
      </c>
      <c r="J23" s="14">
        <v>5</v>
      </c>
      <c r="K23" s="14">
        <v>5</v>
      </c>
      <c r="L23" s="14">
        <v>5</v>
      </c>
      <c r="M23" s="14">
        <v>5</v>
      </c>
      <c r="N23" s="14">
        <v>5</v>
      </c>
      <c r="O23" s="14">
        <v>5</v>
      </c>
      <c r="P23" s="14">
        <v>5</v>
      </c>
      <c r="Q23" s="14">
        <v>5</v>
      </c>
      <c r="R23" s="14">
        <v>5</v>
      </c>
      <c r="S23" s="14">
        <v>5</v>
      </c>
      <c r="T23" s="14">
        <v>5</v>
      </c>
      <c r="U23" s="14">
        <v>5</v>
      </c>
      <c r="V23" s="14">
        <v>5</v>
      </c>
      <c r="W23" s="14">
        <v>5</v>
      </c>
      <c r="X23" s="14">
        <v>5</v>
      </c>
      <c r="Y23" s="14"/>
      <c r="Z23" s="14"/>
      <c r="AA23" s="14"/>
      <c r="AB23" s="14"/>
      <c r="AC23" s="14"/>
      <c r="AD23" s="7">
        <f>SUM(E23:X23)</f>
        <v>100</v>
      </c>
    </row>
    <row r="24" spans="1:32" ht="15.75">
      <c r="A24" s="98" t="s">
        <v>37</v>
      </c>
      <c r="B24" s="99"/>
      <c r="C24" s="99"/>
      <c r="D24" s="100"/>
      <c r="E24" s="8">
        <f t="shared" ref="E24:X24" si="0">IF(E23="","",COUNTA(E31:E203))</f>
        <v>5</v>
      </c>
      <c r="F24" s="8">
        <f t="shared" si="0"/>
        <v>5</v>
      </c>
      <c r="G24" s="8">
        <f t="shared" si="0"/>
        <v>5</v>
      </c>
      <c r="H24" s="8">
        <f t="shared" si="0"/>
        <v>5</v>
      </c>
      <c r="I24" s="8">
        <f t="shared" si="0"/>
        <v>4</v>
      </c>
      <c r="J24" s="8">
        <f t="shared" si="0"/>
        <v>4</v>
      </c>
      <c r="K24" s="8">
        <f t="shared" si="0"/>
        <v>3</v>
      </c>
      <c r="L24" s="8">
        <f t="shared" si="0"/>
        <v>4</v>
      </c>
      <c r="M24" s="8">
        <f t="shared" si="0"/>
        <v>3</v>
      </c>
      <c r="N24" s="8">
        <f t="shared" si="0"/>
        <v>2</v>
      </c>
      <c r="O24" s="8">
        <f t="shared" si="0"/>
        <v>3</v>
      </c>
      <c r="P24" s="8">
        <f t="shared" si="0"/>
        <v>4</v>
      </c>
      <c r="Q24" s="8">
        <f t="shared" si="0"/>
        <v>3</v>
      </c>
      <c r="R24" s="8">
        <f t="shared" si="0"/>
        <v>4</v>
      </c>
      <c r="S24" s="8">
        <f t="shared" si="0"/>
        <v>2</v>
      </c>
      <c r="T24" s="8">
        <f t="shared" si="0"/>
        <v>1</v>
      </c>
      <c r="U24" s="8">
        <f t="shared" si="0"/>
        <v>3</v>
      </c>
      <c r="V24" s="8">
        <f t="shared" si="0"/>
        <v>3</v>
      </c>
      <c r="W24" s="8">
        <f t="shared" si="0"/>
        <v>3</v>
      </c>
      <c r="X24" s="8">
        <f t="shared" si="0"/>
        <v>3</v>
      </c>
      <c r="Y24" s="8" t="str">
        <f>IF(Y23="","",COUNTA(Y31:Y203))</f>
        <v/>
      </c>
      <c r="Z24" s="8" t="str">
        <f>IF(Z23="","",COUNTA(Z31:Z203))</f>
        <v/>
      </c>
      <c r="AA24" s="8" t="str">
        <f>IF(AA23="","",COUNTA(AA31:AA203))</f>
        <v/>
      </c>
      <c r="AB24" s="8" t="str">
        <f>IF(AB23="","",COUNTA(AB31:AB203))</f>
        <v/>
      </c>
      <c r="AC24" s="8" t="str">
        <f>IF(AC23="","",COUNTA(AC22:AC203))</f>
        <v/>
      </c>
      <c r="AD24" s="9">
        <f>IF(AD23=0,"",AVERAGE(E24:X24))</f>
        <v>3.45</v>
      </c>
    </row>
    <row r="25" spans="1:32" ht="15.75">
      <c r="A25" s="98" t="s">
        <v>36</v>
      </c>
      <c r="B25" s="99"/>
      <c r="C25" s="99"/>
      <c r="D25" s="100"/>
      <c r="E25" s="8">
        <f>IF(E23="","",$L$8-E24)</f>
        <v>2</v>
      </c>
      <c r="F25" s="8">
        <f t="shared" ref="F25:AC25" si="1">IF(F23="","",$L$8-F24)</f>
        <v>2</v>
      </c>
      <c r="G25" s="8">
        <f t="shared" si="1"/>
        <v>2</v>
      </c>
      <c r="H25" s="8">
        <f t="shared" si="1"/>
        <v>2</v>
      </c>
      <c r="I25" s="8">
        <f t="shared" si="1"/>
        <v>3</v>
      </c>
      <c r="J25" s="8">
        <f t="shared" si="1"/>
        <v>3</v>
      </c>
      <c r="K25" s="8">
        <f t="shared" si="1"/>
        <v>4</v>
      </c>
      <c r="L25" s="8">
        <f t="shared" si="1"/>
        <v>3</v>
      </c>
      <c r="M25" s="8">
        <f t="shared" si="1"/>
        <v>4</v>
      </c>
      <c r="N25" s="8">
        <f t="shared" si="1"/>
        <v>5</v>
      </c>
      <c r="O25" s="8">
        <f t="shared" si="1"/>
        <v>4</v>
      </c>
      <c r="P25" s="8">
        <f t="shared" si="1"/>
        <v>3</v>
      </c>
      <c r="Q25" s="8">
        <f t="shared" si="1"/>
        <v>4</v>
      </c>
      <c r="R25" s="8">
        <f t="shared" si="1"/>
        <v>3</v>
      </c>
      <c r="S25" s="8">
        <f t="shared" si="1"/>
        <v>5</v>
      </c>
      <c r="T25" s="8">
        <f t="shared" si="1"/>
        <v>6</v>
      </c>
      <c r="U25" s="8">
        <f t="shared" si="1"/>
        <v>4</v>
      </c>
      <c r="V25" s="8">
        <f t="shared" si="1"/>
        <v>4</v>
      </c>
      <c r="W25" s="8">
        <f t="shared" si="1"/>
        <v>4</v>
      </c>
      <c r="X25" s="8">
        <f t="shared" si="1"/>
        <v>4</v>
      </c>
      <c r="Y25" s="8" t="str">
        <f t="shared" si="1"/>
        <v/>
      </c>
      <c r="Z25" s="8" t="str">
        <f t="shared" si="1"/>
        <v/>
      </c>
      <c r="AA25" s="8" t="str">
        <f t="shared" si="1"/>
        <v/>
      </c>
      <c r="AB25" s="8" t="str">
        <f t="shared" si="1"/>
        <v/>
      </c>
      <c r="AC25" s="8" t="str">
        <f t="shared" si="1"/>
        <v/>
      </c>
      <c r="AD25" s="9">
        <f>IF(AD23=0,"",AVERAGE(E25:X25))</f>
        <v>3.55</v>
      </c>
    </row>
    <row r="26" spans="1:32" ht="15.75">
      <c r="A26" s="98" t="s">
        <v>38</v>
      </c>
      <c r="B26" s="99"/>
      <c r="C26" s="99"/>
      <c r="D26" s="100"/>
      <c r="E26" s="10">
        <f t="shared" ref="E26:AC26" si="2">IF($L$8=0,"",IF(E23="","",100*E24/$L$8))</f>
        <v>71.428571428571431</v>
      </c>
      <c r="F26" s="10">
        <f t="shared" si="2"/>
        <v>71.428571428571431</v>
      </c>
      <c r="G26" s="10">
        <f t="shared" si="2"/>
        <v>71.428571428571431</v>
      </c>
      <c r="H26" s="10">
        <f t="shared" si="2"/>
        <v>71.428571428571431</v>
      </c>
      <c r="I26" s="10">
        <f t="shared" si="2"/>
        <v>57.142857142857146</v>
      </c>
      <c r="J26" s="10">
        <f t="shared" si="2"/>
        <v>57.142857142857146</v>
      </c>
      <c r="K26" s="10">
        <f t="shared" si="2"/>
        <v>42.857142857142854</v>
      </c>
      <c r="L26" s="10">
        <f t="shared" si="2"/>
        <v>57.142857142857146</v>
      </c>
      <c r="M26" s="10">
        <f t="shared" si="2"/>
        <v>42.857142857142854</v>
      </c>
      <c r="N26" s="10">
        <f t="shared" si="2"/>
        <v>28.571428571428573</v>
      </c>
      <c r="O26" s="10">
        <f t="shared" si="2"/>
        <v>42.857142857142854</v>
      </c>
      <c r="P26" s="10">
        <f t="shared" si="2"/>
        <v>57.142857142857146</v>
      </c>
      <c r="Q26" s="10">
        <f t="shared" si="2"/>
        <v>42.857142857142854</v>
      </c>
      <c r="R26" s="10">
        <f t="shared" si="2"/>
        <v>57.142857142857146</v>
      </c>
      <c r="S26" s="10">
        <f t="shared" si="2"/>
        <v>28.571428571428573</v>
      </c>
      <c r="T26" s="10">
        <f t="shared" si="2"/>
        <v>14.285714285714286</v>
      </c>
      <c r="U26" s="10">
        <f t="shared" si="2"/>
        <v>42.857142857142854</v>
      </c>
      <c r="V26" s="10">
        <f t="shared" si="2"/>
        <v>42.857142857142854</v>
      </c>
      <c r="W26" s="10">
        <f t="shared" si="2"/>
        <v>42.857142857142854</v>
      </c>
      <c r="X26" s="10">
        <f t="shared" si="2"/>
        <v>42.857142857142854</v>
      </c>
      <c r="Y26" s="10" t="str">
        <f t="shared" si="2"/>
        <v/>
      </c>
      <c r="Z26" s="10" t="str">
        <f t="shared" si="2"/>
        <v/>
      </c>
      <c r="AA26" s="10" t="str">
        <f t="shared" si="2"/>
        <v/>
      </c>
      <c r="AB26" s="10" t="str">
        <f t="shared" si="2"/>
        <v/>
      </c>
      <c r="AC26" s="10" t="str">
        <f t="shared" si="2"/>
        <v/>
      </c>
      <c r="AD26" s="9">
        <f>IF($L$8=0,"",IF(AD23=0,"",AVERAGE(E26:X26)))</f>
        <v>49.285714285714292</v>
      </c>
    </row>
    <row r="27" spans="1:32" ht="15.75">
      <c r="A27" s="98" t="s">
        <v>23</v>
      </c>
      <c r="B27" s="99"/>
      <c r="C27" s="99"/>
      <c r="D27" s="100"/>
      <c r="E27" s="10">
        <f t="shared" ref="E27:X27" si="3">IF($L$8=0,"",IF(E23="","",SUM(E31:E203)/$L$8))</f>
        <v>3.5714285714285716</v>
      </c>
      <c r="F27" s="10">
        <f t="shared" si="3"/>
        <v>3.5714285714285716</v>
      </c>
      <c r="G27" s="10">
        <f t="shared" si="3"/>
        <v>3.5714285714285716</v>
      </c>
      <c r="H27" s="10">
        <f t="shared" si="3"/>
        <v>3.5714285714285716</v>
      </c>
      <c r="I27" s="10">
        <f t="shared" si="3"/>
        <v>2.8571428571428572</v>
      </c>
      <c r="J27" s="10">
        <f t="shared" si="3"/>
        <v>2.8571428571428572</v>
      </c>
      <c r="K27" s="10">
        <f t="shared" si="3"/>
        <v>2.1428571428571428</v>
      </c>
      <c r="L27" s="10">
        <f t="shared" si="3"/>
        <v>2.8571428571428572</v>
      </c>
      <c r="M27" s="10">
        <f t="shared" si="3"/>
        <v>2.1428571428571428</v>
      </c>
      <c r="N27" s="10">
        <f t="shared" si="3"/>
        <v>1.4285714285714286</v>
      </c>
      <c r="O27" s="10">
        <f t="shared" si="3"/>
        <v>2.1428571428571428</v>
      </c>
      <c r="P27" s="10">
        <f t="shared" si="3"/>
        <v>2.8571428571428572</v>
      </c>
      <c r="Q27" s="10">
        <f t="shared" si="3"/>
        <v>2.1428571428571428</v>
      </c>
      <c r="R27" s="10">
        <f t="shared" si="3"/>
        <v>2.8571428571428572</v>
      </c>
      <c r="S27" s="10">
        <f t="shared" si="3"/>
        <v>1.4285714285714286</v>
      </c>
      <c r="T27" s="10">
        <f t="shared" si="3"/>
        <v>0.7142857142857143</v>
      </c>
      <c r="U27" s="10">
        <f t="shared" si="3"/>
        <v>2.1428571428571428</v>
      </c>
      <c r="V27" s="10">
        <f t="shared" si="3"/>
        <v>2.1428571428571428</v>
      </c>
      <c r="W27" s="10">
        <f t="shared" si="3"/>
        <v>2.1428571428571428</v>
      </c>
      <c r="X27" s="10">
        <f t="shared" si="3"/>
        <v>2.1428571428571428</v>
      </c>
      <c r="Y27" s="10" t="str">
        <f t="shared" ref="Y27:AC27" si="4">IF($L$8=0,"",IF(Y23="","",SUM(Y31:Y476)/$L$8))</f>
        <v/>
      </c>
      <c r="Z27" s="10" t="str">
        <f t="shared" si="4"/>
        <v/>
      </c>
      <c r="AA27" s="10" t="str">
        <f t="shared" si="4"/>
        <v/>
      </c>
      <c r="AB27" s="10" t="str">
        <f t="shared" si="4"/>
        <v/>
      </c>
      <c r="AC27" s="10" t="str">
        <f t="shared" si="4"/>
        <v/>
      </c>
      <c r="AD27" s="9">
        <f>IF($L$8=0,"",IF(AD23=0,"",AVERAGE(E27:X27)))</f>
        <v>2.4642857142857149</v>
      </c>
    </row>
    <row r="28" spans="1:32" ht="93" customHeight="1" thickBot="1">
      <c r="A28" s="115" t="s">
        <v>29</v>
      </c>
      <c r="B28" s="116"/>
      <c r="C28" s="116"/>
      <c r="D28" s="117"/>
      <c r="E28" s="15" t="str">
        <f>IF(E27="","",(IF(E27&lt;E23*0.5,"GERİ BİLDİRİM VERİLMELİ",IF(E27&lt;E23*0.7,"BİREYSEL ÇALIŞMA GEREKLİ","ANLAŞILMIŞ"))))</f>
        <v>ANLAŞILMIŞ</v>
      </c>
      <c r="F28" s="15" t="str">
        <f t="shared" ref="F28:AC28" si="5">IF(F27="","",(IF(F27&lt;F23*0.5,"GERİ BİLDİRİM VERİLMELİ",IF(F27&lt;F23*0.7,"BİREYSEL ÇALIŞMA GEREKLİ","ANLAŞILMIŞ"))))</f>
        <v>ANLAŞILMIŞ</v>
      </c>
      <c r="G28" s="15" t="str">
        <f t="shared" si="5"/>
        <v>ANLAŞILMIŞ</v>
      </c>
      <c r="H28" s="15" t="str">
        <f t="shared" si="5"/>
        <v>ANLAŞILMIŞ</v>
      </c>
      <c r="I28" s="15" t="str">
        <f t="shared" si="5"/>
        <v>BİREYSEL ÇALIŞMA GEREKLİ</v>
      </c>
      <c r="J28" s="15" t="str">
        <f t="shared" si="5"/>
        <v>BİREYSEL ÇALIŞMA GEREKLİ</v>
      </c>
      <c r="K28" s="15" t="str">
        <f t="shared" si="5"/>
        <v>GERİ BİLDİRİM VERİLMELİ</v>
      </c>
      <c r="L28" s="15" t="str">
        <f t="shared" si="5"/>
        <v>BİREYSEL ÇALIŞMA GEREKLİ</v>
      </c>
      <c r="M28" s="15" t="str">
        <f t="shared" si="5"/>
        <v>GERİ BİLDİRİM VERİLMELİ</v>
      </c>
      <c r="N28" s="15" t="str">
        <f t="shared" si="5"/>
        <v>GERİ BİLDİRİM VERİLMELİ</v>
      </c>
      <c r="O28" s="15" t="str">
        <f t="shared" si="5"/>
        <v>GERİ BİLDİRİM VERİLMELİ</v>
      </c>
      <c r="P28" s="15" t="str">
        <f t="shared" si="5"/>
        <v>BİREYSEL ÇALIŞMA GEREKLİ</v>
      </c>
      <c r="Q28" s="15" t="str">
        <f t="shared" si="5"/>
        <v>GERİ BİLDİRİM VERİLMELİ</v>
      </c>
      <c r="R28" s="15" t="str">
        <f t="shared" si="5"/>
        <v>BİREYSEL ÇALIŞMA GEREKLİ</v>
      </c>
      <c r="S28" s="15" t="str">
        <f t="shared" si="5"/>
        <v>GERİ BİLDİRİM VERİLMELİ</v>
      </c>
      <c r="T28" s="15" t="str">
        <f t="shared" si="5"/>
        <v>GERİ BİLDİRİM VERİLMELİ</v>
      </c>
      <c r="U28" s="15" t="str">
        <f t="shared" si="5"/>
        <v>GERİ BİLDİRİM VERİLMELİ</v>
      </c>
      <c r="V28" s="15" t="str">
        <f t="shared" si="5"/>
        <v>GERİ BİLDİRİM VERİLMELİ</v>
      </c>
      <c r="W28" s="15" t="str">
        <f t="shared" si="5"/>
        <v>GERİ BİLDİRİM VERİLMELİ</v>
      </c>
      <c r="X28" s="15" t="str">
        <f t="shared" si="5"/>
        <v>GERİ BİLDİRİM VERİLMELİ</v>
      </c>
      <c r="Y28" s="15" t="str">
        <f t="shared" si="5"/>
        <v/>
      </c>
      <c r="Z28" s="15" t="str">
        <f t="shared" si="5"/>
        <v/>
      </c>
      <c r="AA28" s="15" t="str">
        <f t="shared" si="5"/>
        <v/>
      </c>
      <c r="AB28" s="15" t="str">
        <f t="shared" si="5"/>
        <v/>
      </c>
      <c r="AC28" s="15" t="str">
        <f t="shared" si="5"/>
        <v/>
      </c>
      <c r="AD28" s="16"/>
    </row>
    <row r="29" spans="1:32" ht="24" customHeight="1" thickBot="1">
      <c r="A29" s="118" t="s">
        <v>28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</row>
    <row r="30" spans="1:32" ht="23.25" thickBot="1">
      <c r="A30" s="3" t="s">
        <v>24</v>
      </c>
      <c r="B30" s="4" t="s">
        <v>25</v>
      </c>
      <c r="C30" s="5" t="s">
        <v>26</v>
      </c>
      <c r="D30" s="6" t="s">
        <v>30</v>
      </c>
      <c r="E30" s="4">
        <v>1</v>
      </c>
      <c r="F30" s="4">
        <v>2</v>
      </c>
      <c r="G30" s="4">
        <v>3</v>
      </c>
      <c r="H30" s="4">
        <v>4</v>
      </c>
      <c r="I30" s="4">
        <v>5</v>
      </c>
      <c r="J30" s="4">
        <v>6</v>
      </c>
      <c r="K30" s="4">
        <v>7</v>
      </c>
      <c r="L30" s="4">
        <v>8</v>
      </c>
      <c r="M30" s="4">
        <v>9</v>
      </c>
      <c r="N30" s="4">
        <v>10</v>
      </c>
      <c r="O30" s="4">
        <v>11</v>
      </c>
      <c r="P30" s="4">
        <v>12</v>
      </c>
      <c r="Q30" s="4">
        <v>13</v>
      </c>
      <c r="R30" s="4">
        <v>14</v>
      </c>
      <c r="S30" s="4">
        <v>15</v>
      </c>
      <c r="T30" s="4">
        <v>16</v>
      </c>
      <c r="U30" s="4">
        <v>17</v>
      </c>
      <c r="V30" s="4">
        <v>18</v>
      </c>
      <c r="W30" s="4">
        <v>19</v>
      </c>
      <c r="X30" s="4">
        <v>20</v>
      </c>
      <c r="Y30" s="27"/>
      <c r="Z30" s="27"/>
      <c r="AA30" s="27"/>
      <c r="AB30" s="27"/>
      <c r="AC30" s="27"/>
      <c r="AD30" s="12" t="s">
        <v>27</v>
      </c>
    </row>
    <row r="31" spans="1:32" ht="12" customHeight="1" thickBot="1">
      <c r="A31" s="17">
        <v>1</v>
      </c>
      <c r="B31" s="21">
        <v>12345</v>
      </c>
      <c r="C31" s="21" t="s">
        <v>26</v>
      </c>
      <c r="D31" s="11" t="s">
        <v>68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8"/>
      <c r="Z31" s="28"/>
      <c r="AA31" s="28"/>
      <c r="AB31" s="28"/>
      <c r="AC31" s="28"/>
      <c r="AD31" s="13" t="str">
        <f t="shared" ref="AD31:AD94" si="6">IF(AND(A31="",B31=""),"",IF(OR(D31="Girmedi",D31="Devamsız"),"",IF(D31="Kopya",0,SUM(E31:AC31))))</f>
        <v/>
      </c>
      <c r="AE31" s="33" t="str">
        <f>IF(AD31="","",IF(AD31&lt;50,1,IF(AD31&lt;60,2,IF(AD31&lt;70,3,IF(AD31&lt;85,4,5)))))</f>
        <v/>
      </c>
      <c r="AF31" s="20"/>
    </row>
    <row r="32" spans="1:32" ht="12" customHeight="1" thickBot="1">
      <c r="A32" s="17">
        <f>IF(B32="","",MAX($A$31:A31)+1)</f>
        <v>2</v>
      </c>
      <c r="B32" s="21">
        <v>12345</v>
      </c>
      <c r="C32" s="21" t="s">
        <v>26</v>
      </c>
      <c r="D32" s="22" t="s">
        <v>69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8"/>
      <c r="Z32" s="28"/>
      <c r="AA32" s="28"/>
      <c r="AB32" s="28"/>
      <c r="AC32" s="28"/>
      <c r="AD32" s="13">
        <f t="shared" si="6"/>
        <v>0</v>
      </c>
      <c r="AE32" s="33">
        <f t="shared" ref="AE32:AE95" si="7">IF(AD32="","",IF(AD32&lt;50,1,IF(AD32&lt;60,2,IF(AD32&lt;70,3,IF(AD32&lt;85,4,5)))))</f>
        <v>1</v>
      </c>
      <c r="AF32" s="20"/>
    </row>
    <row r="33" spans="1:32" ht="12" customHeight="1" thickBot="1">
      <c r="A33" s="17">
        <f>IF(B33="","",MAX($A$31:A32)+1)</f>
        <v>3</v>
      </c>
      <c r="B33" s="21">
        <v>12345</v>
      </c>
      <c r="C33" s="21" t="s">
        <v>26</v>
      </c>
      <c r="D33" s="22" t="s">
        <v>70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8"/>
      <c r="Z33" s="28"/>
      <c r="AA33" s="28"/>
      <c r="AB33" s="28"/>
      <c r="AC33" s="28"/>
      <c r="AD33" s="13" t="str">
        <f t="shared" si="6"/>
        <v/>
      </c>
      <c r="AE33" s="33" t="str">
        <f t="shared" si="7"/>
        <v/>
      </c>
      <c r="AF33" s="20"/>
    </row>
    <row r="34" spans="1:32" ht="12" customHeight="1" thickBot="1">
      <c r="A34" s="17">
        <f>IF(B34="","",MAX($A$31:A33)+1)</f>
        <v>4</v>
      </c>
      <c r="B34" s="21">
        <v>12345</v>
      </c>
      <c r="C34" s="21" t="s">
        <v>26</v>
      </c>
      <c r="D34" s="22"/>
      <c r="E34" s="22">
        <v>5</v>
      </c>
      <c r="F34" s="22">
        <v>5</v>
      </c>
      <c r="G34" s="22">
        <v>5</v>
      </c>
      <c r="H34" s="22">
        <v>5</v>
      </c>
      <c r="I34" s="22">
        <v>5</v>
      </c>
      <c r="J34" s="22">
        <v>5</v>
      </c>
      <c r="K34" s="22">
        <v>5</v>
      </c>
      <c r="L34" s="22">
        <v>5</v>
      </c>
      <c r="M34" s="22">
        <v>5</v>
      </c>
      <c r="N34" s="22"/>
      <c r="O34" s="22"/>
      <c r="P34" s="22">
        <v>5</v>
      </c>
      <c r="Q34" s="22">
        <v>5</v>
      </c>
      <c r="R34" s="22">
        <v>5</v>
      </c>
      <c r="S34" s="22"/>
      <c r="T34" s="22"/>
      <c r="U34" s="22">
        <v>5</v>
      </c>
      <c r="V34" s="22">
        <v>5</v>
      </c>
      <c r="W34" s="22">
        <v>5</v>
      </c>
      <c r="X34" s="22">
        <v>5</v>
      </c>
      <c r="Y34" s="28"/>
      <c r="Z34" s="28"/>
      <c r="AA34" s="28"/>
      <c r="AB34" s="28"/>
      <c r="AC34" s="28"/>
      <c r="AD34" s="13">
        <f t="shared" si="6"/>
        <v>80</v>
      </c>
      <c r="AE34" s="33">
        <f t="shared" si="7"/>
        <v>4</v>
      </c>
      <c r="AF34" s="20"/>
    </row>
    <row r="35" spans="1:32" ht="12" customHeight="1" thickBot="1">
      <c r="A35" s="17">
        <f>IF(B35="","",MAX($A$31:A34)+1)</f>
        <v>5</v>
      </c>
      <c r="B35" s="21">
        <v>12345</v>
      </c>
      <c r="C35" s="21" t="s">
        <v>26</v>
      </c>
      <c r="D35" s="22"/>
      <c r="E35" s="22">
        <v>5</v>
      </c>
      <c r="F35" s="22">
        <v>5</v>
      </c>
      <c r="G35" s="22">
        <v>5</v>
      </c>
      <c r="H35" s="22">
        <v>5</v>
      </c>
      <c r="I35" s="22">
        <v>5</v>
      </c>
      <c r="J35" s="22">
        <v>5</v>
      </c>
      <c r="K35" s="22"/>
      <c r="L35" s="22">
        <v>5</v>
      </c>
      <c r="M35" s="22">
        <v>5</v>
      </c>
      <c r="N35" s="22"/>
      <c r="O35" s="22">
        <v>5</v>
      </c>
      <c r="P35" s="22">
        <v>5</v>
      </c>
      <c r="Q35" s="22">
        <v>5</v>
      </c>
      <c r="R35" s="22">
        <v>5</v>
      </c>
      <c r="S35" s="22"/>
      <c r="T35" s="22"/>
      <c r="U35" s="22"/>
      <c r="V35" s="22"/>
      <c r="W35" s="22"/>
      <c r="X35" s="22"/>
      <c r="Y35" s="28"/>
      <c r="Z35" s="28"/>
      <c r="AA35" s="28"/>
      <c r="AB35" s="28"/>
      <c r="AC35" s="28"/>
      <c r="AD35" s="13">
        <f t="shared" si="6"/>
        <v>60</v>
      </c>
      <c r="AE35" s="33">
        <f t="shared" si="7"/>
        <v>3</v>
      </c>
      <c r="AF35" s="20"/>
    </row>
    <row r="36" spans="1:32" ht="12" customHeight="1" thickBot="1">
      <c r="A36" s="17">
        <f>IF(B36="","",MAX($A$31:A35)+1)</f>
        <v>6</v>
      </c>
      <c r="B36" s="21">
        <v>12345</v>
      </c>
      <c r="C36" s="21" t="s">
        <v>26</v>
      </c>
      <c r="D36" s="22"/>
      <c r="E36" s="22">
        <v>5</v>
      </c>
      <c r="F36" s="22">
        <v>5</v>
      </c>
      <c r="G36" s="22">
        <v>5</v>
      </c>
      <c r="H36" s="22">
        <v>5</v>
      </c>
      <c r="I36" s="22">
        <v>5</v>
      </c>
      <c r="J36" s="22">
        <v>5</v>
      </c>
      <c r="K36" s="22">
        <v>5</v>
      </c>
      <c r="L36" s="22">
        <v>5</v>
      </c>
      <c r="M36" s="22"/>
      <c r="N36" s="22">
        <v>5</v>
      </c>
      <c r="O36" s="22">
        <v>5</v>
      </c>
      <c r="P36" s="22">
        <v>5</v>
      </c>
      <c r="Q36" s="22"/>
      <c r="R36" s="22">
        <v>5</v>
      </c>
      <c r="S36" s="22">
        <v>5</v>
      </c>
      <c r="T36" s="22"/>
      <c r="U36" s="22">
        <v>5</v>
      </c>
      <c r="V36" s="22">
        <v>5</v>
      </c>
      <c r="W36" s="22">
        <v>5</v>
      </c>
      <c r="X36" s="22">
        <v>5</v>
      </c>
      <c r="Y36" s="28"/>
      <c r="Z36" s="28"/>
      <c r="AA36" s="28"/>
      <c r="AB36" s="28"/>
      <c r="AC36" s="28"/>
      <c r="AD36" s="13">
        <f t="shared" si="6"/>
        <v>85</v>
      </c>
      <c r="AE36" s="33">
        <f t="shared" si="7"/>
        <v>5</v>
      </c>
      <c r="AF36" s="20"/>
    </row>
    <row r="37" spans="1:32" ht="12" customHeight="1" thickBot="1">
      <c r="A37" s="17">
        <f>IF(B37="","",MAX($A$31:A36)+1)</f>
        <v>7</v>
      </c>
      <c r="B37" s="21">
        <v>123456</v>
      </c>
      <c r="C37" s="21" t="s">
        <v>26</v>
      </c>
      <c r="D37" s="22"/>
      <c r="E37" s="22">
        <v>5</v>
      </c>
      <c r="F37" s="22">
        <v>5</v>
      </c>
      <c r="G37" s="22">
        <v>5</v>
      </c>
      <c r="H37" s="22">
        <v>5</v>
      </c>
      <c r="I37" s="22">
        <v>5</v>
      </c>
      <c r="J37" s="22">
        <v>5</v>
      </c>
      <c r="K37" s="22">
        <v>5</v>
      </c>
      <c r="L37" s="22">
        <v>5</v>
      </c>
      <c r="M37" s="22">
        <v>5</v>
      </c>
      <c r="N37" s="22">
        <v>5</v>
      </c>
      <c r="O37" s="22">
        <v>5</v>
      </c>
      <c r="P37" s="22">
        <v>5</v>
      </c>
      <c r="Q37" s="22">
        <v>5</v>
      </c>
      <c r="R37" s="22">
        <v>5</v>
      </c>
      <c r="S37" s="22">
        <v>5</v>
      </c>
      <c r="T37" s="22">
        <v>5</v>
      </c>
      <c r="U37" s="22">
        <v>5</v>
      </c>
      <c r="V37" s="22">
        <v>5</v>
      </c>
      <c r="W37" s="22">
        <v>5</v>
      </c>
      <c r="X37" s="22">
        <v>5</v>
      </c>
      <c r="Y37" s="28"/>
      <c r="Z37" s="28"/>
      <c r="AA37" s="28"/>
      <c r="AB37" s="28"/>
      <c r="AC37" s="28"/>
      <c r="AD37" s="13">
        <f t="shared" si="6"/>
        <v>100</v>
      </c>
      <c r="AE37" s="33">
        <f t="shared" si="7"/>
        <v>5</v>
      </c>
      <c r="AF37" s="20"/>
    </row>
    <row r="38" spans="1:32" ht="12" customHeight="1" thickBot="1">
      <c r="A38" s="17">
        <f>IF(B38="","",MAX($A$31:A37)+1)</f>
        <v>8</v>
      </c>
      <c r="B38" s="21">
        <v>123456</v>
      </c>
      <c r="C38" s="21" t="s">
        <v>26</v>
      </c>
      <c r="D38" s="22"/>
      <c r="E38" s="22">
        <v>5</v>
      </c>
      <c r="F38" s="22">
        <v>5</v>
      </c>
      <c r="G38" s="22">
        <v>5</v>
      </c>
      <c r="H38" s="22">
        <v>5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8"/>
      <c r="Z38" s="28"/>
      <c r="AA38" s="28"/>
      <c r="AB38" s="28"/>
      <c r="AC38" s="28"/>
      <c r="AD38" s="13">
        <f t="shared" si="6"/>
        <v>20</v>
      </c>
      <c r="AE38" s="33">
        <f t="shared" si="7"/>
        <v>1</v>
      </c>
      <c r="AF38" s="20"/>
    </row>
    <row r="39" spans="1:32" ht="12" customHeight="1" thickBot="1">
      <c r="A39" s="17">
        <f>IF(B39="","",MAX($A$31:A38)+1)</f>
        <v>9</v>
      </c>
      <c r="B39" s="21">
        <v>123457</v>
      </c>
      <c r="C39" s="21" t="s">
        <v>26</v>
      </c>
      <c r="D39" s="22" t="s">
        <v>69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8"/>
      <c r="Z39" s="28"/>
      <c r="AA39" s="28"/>
      <c r="AB39" s="28"/>
      <c r="AC39" s="28"/>
      <c r="AD39" s="13">
        <f t="shared" si="6"/>
        <v>0</v>
      </c>
      <c r="AE39" s="33">
        <f t="shared" si="7"/>
        <v>1</v>
      </c>
      <c r="AF39" s="20"/>
    </row>
    <row r="40" spans="1:32" ht="12" customHeight="1" thickBot="1">
      <c r="A40" s="17" t="str">
        <f>IF(B40="","",MAX($A$31:A39)+1)</f>
        <v/>
      </c>
      <c r="B40" s="21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8"/>
      <c r="Z40" s="28"/>
      <c r="AA40" s="28"/>
      <c r="AB40" s="28"/>
      <c r="AC40" s="28"/>
      <c r="AD40" s="13" t="str">
        <f t="shared" si="6"/>
        <v/>
      </c>
      <c r="AE40" s="33" t="str">
        <f t="shared" si="7"/>
        <v/>
      </c>
      <c r="AF40" s="20"/>
    </row>
    <row r="41" spans="1:32" ht="12" customHeight="1" thickBot="1">
      <c r="A41" s="17" t="str">
        <f>IF(B41="","",MAX($A$31:A40)+1)</f>
        <v/>
      </c>
      <c r="B41" s="21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8"/>
      <c r="Z41" s="28"/>
      <c r="AA41" s="28"/>
      <c r="AB41" s="28"/>
      <c r="AC41" s="28"/>
      <c r="AD41" s="13" t="str">
        <f t="shared" si="6"/>
        <v/>
      </c>
      <c r="AE41" s="33" t="str">
        <f t="shared" si="7"/>
        <v/>
      </c>
      <c r="AF41" s="20"/>
    </row>
    <row r="42" spans="1:32" ht="12" customHeight="1" thickBot="1">
      <c r="A42" s="17" t="str">
        <f>IF(B42="","",MAX($A$31:A41)+1)</f>
        <v/>
      </c>
      <c r="B42" s="21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8"/>
      <c r="Z42" s="28"/>
      <c r="AA42" s="28"/>
      <c r="AB42" s="28"/>
      <c r="AC42" s="28"/>
      <c r="AD42" s="13" t="str">
        <f t="shared" si="6"/>
        <v/>
      </c>
      <c r="AE42" s="33" t="str">
        <f t="shared" si="7"/>
        <v/>
      </c>
      <c r="AF42" s="20"/>
    </row>
    <row r="43" spans="1:32" ht="12" customHeight="1" thickBot="1">
      <c r="A43" s="17" t="str">
        <f>IF(B43="","",MAX($A$31:A42)+1)</f>
        <v/>
      </c>
      <c r="B43" s="21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8"/>
      <c r="Z43" s="28"/>
      <c r="AA43" s="28"/>
      <c r="AB43" s="28"/>
      <c r="AC43" s="28"/>
      <c r="AD43" s="13" t="str">
        <f t="shared" si="6"/>
        <v/>
      </c>
      <c r="AE43" s="33" t="str">
        <f t="shared" si="7"/>
        <v/>
      </c>
      <c r="AF43" s="20"/>
    </row>
    <row r="44" spans="1:32" ht="12" customHeight="1" thickBot="1">
      <c r="A44" s="17" t="str">
        <f>IF(B44="","",MAX($A$31:A43)+1)</f>
        <v/>
      </c>
      <c r="B44" s="21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8"/>
      <c r="Z44" s="28"/>
      <c r="AA44" s="28"/>
      <c r="AB44" s="28"/>
      <c r="AC44" s="28"/>
      <c r="AD44" s="13" t="str">
        <f t="shared" si="6"/>
        <v/>
      </c>
      <c r="AE44" s="33" t="str">
        <f t="shared" si="7"/>
        <v/>
      </c>
      <c r="AF44" s="20"/>
    </row>
    <row r="45" spans="1:32" ht="12" customHeight="1" thickBot="1">
      <c r="A45" s="17" t="str">
        <f>IF(B45="","",MAX($A$31:A44)+1)</f>
        <v/>
      </c>
      <c r="B45" s="21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8"/>
      <c r="Z45" s="28"/>
      <c r="AA45" s="28"/>
      <c r="AB45" s="28"/>
      <c r="AC45" s="28"/>
      <c r="AD45" s="13" t="str">
        <f t="shared" si="6"/>
        <v/>
      </c>
      <c r="AE45" s="33" t="str">
        <f t="shared" si="7"/>
        <v/>
      </c>
      <c r="AF45" s="20"/>
    </row>
    <row r="46" spans="1:32" ht="12" customHeight="1" thickBot="1">
      <c r="A46" s="17" t="str">
        <f>IF(B46="","",MAX($A$31:A45)+1)</f>
        <v/>
      </c>
      <c r="B46" s="21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8"/>
      <c r="Z46" s="28"/>
      <c r="AA46" s="28"/>
      <c r="AB46" s="28"/>
      <c r="AC46" s="28"/>
      <c r="AD46" s="13" t="str">
        <f t="shared" si="6"/>
        <v/>
      </c>
      <c r="AE46" s="33" t="str">
        <f t="shared" si="7"/>
        <v/>
      </c>
      <c r="AF46" s="20"/>
    </row>
    <row r="47" spans="1:32" ht="12" customHeight="1" thickBot="1">
      <c r="A47" s="17" t="str">
        <f>IF(B47="","",MAX($A$31:A46)+1)</f>
        <v/>
      </c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8"/>
      <c r="Z47" s="28"/>
      <c r="AA47" s="28"/>
      <c r="AB47" s="28"/>
      <c r="AC47" s="28"/>
      <c r="AD47" s="13" t="str">
        <f t="shared" si="6"/>
        <v/>
      </c>
      <c r="AE47" s="33" t="str">
        <f t="shared" si="7"/>
        <v/>
      </c>
      <c r="AF47" s="20"/>
    </row>
    <row r="48" spans="1:32" ht="12" customHeight="1" thickBot="1">
      <c r="A48" s="17" t="str">
        <f>IF(B48="","",MAX($A$31:A47)+1)</f>
        <v/>
      </c>
      <c r="B48" s="21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8"/>
      <c r="Z48" s="28"/>
      <c r="AA48" s="28"/>
      <c r="AB48" s="28"/>
      <c r="AC48" s="28"/>
      <c r="AD48" s="13" t="str">
        <f t="shared" si="6"/>
        <v/>
      </c>
      <c r="AE48" s="33" t="str">
        <f t="shared" si="7"/>
        <v/>
      </c>
      <c r="AF48" s="20"/>
    </row>
    <row r="49" spans="1:32" ht="12" customHeight="1" thickBot="1">
      <c r="A49" s="17" t="str">
        <f>IF(B49="","",MAX($A$31:A48)+1)</f>
        <v/>
      </c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8"/>
      <c r="Z49" s="28"/>
      <c r="AA49" s="28"/>
      <c r="AB49" s="28"/>
      <c r="AC49" s="28"/>
      <c r="AD49" s="13" t="str">
        <f t="shared" si="6"/>
        <v/>
      </c>
      <c r="AE49" s="33" t="str">
        <f t="shared" si="7"/>
        <v/>
      </c>
      <c r="AF49" s="20"/>
    </row>
    <row r="50" spans="1:32" ht="12" customHeight="1" thickBot="1">
      <c r="A50" s="17" t="str">
        <f>IF(B50="","",MAX($A$31:A49)+1)</f>
        <v/>
      </c>
      <c r="B50" s="21"/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8"/>
      <c r="Z50" s="28"/>
      <c r="AA50" s="28"/>
      <c r="AB50" s="28"/>
      <c r="AC50" s="28"/>
      <c r="AD50" s="13" t="str">
        <f t="shared" si="6"/>
        <v/>
      </c>
      <c r="AE50" s="33" t="str">
        <f t="shared" si="7"/>
        <v/>
      </c>
      <c r="AF50" s="20"/>
    </row>
    <row r="51" spans="1:32" ht="12" customHeight="1" thickBot="1">
      <c r="A51" s="17" t="str">
        <f>IF(B51="","",MAX($A$31:A50)+1)</f>
        <v/>
      </c>
      <c r="B51" s="21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8"/>
      <c r="Z51" s="28"/>
      <c r="AA51" s="28"/>
      <c r="AB51" s="28"/>
      <c r="AC51" s="28"/>
      <c r="AD51" s="13" t="str">
        <f t="shared" si="6"/>
        <v/>
      </c>
      <c r="AE51" s="33" t="str">
        <f t="shared" si="7"/>
        <v/>
      </c>
      <c r="AF51" s="20"/>
    </row>
    <row r="52" spans="1:32" ht="12" customHeight="1" thickBot="1">
      <c r="A52" s="17" t="str">
        <f>IF(B52="","",MAX($A$31:A51)+1)</f>
        <v/>
      </c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8"/>
      <c r="Z52" s="28"/>
      <c r="AA52" s="28"/>
      <c r="AB52" s="28"/>
      <c r="AC52" s="28"/>
      <c r="AD52" s="13" t="str">
        <f t="shared" si="6"/>
        <v/>
      </c>
      <c r="AE52" s="33" t="str">
        <f t="shared" si="7"/>
        <v/>
      </c>
      <c r="AF52" s="20"/>
    </row>
    <row r="53" spans="1:32" ht="12" customHeight="1" thickBot="1">
      <c r="A53" s="17" t="str">
        <f>IF(B53="","",MAX($A$31:A52)+1)</f>
        <v/>
      </c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8"/>
      <c r="Z53" s="28"/>
      <c r="AA53" s="28"/>
      <c r="AB53" s="28"/>
      <c r="AC53" s="28"/>
      <c r="AD53" s="13" t="str">
        <f t="shared" si="6"/>
        <v/>
      </c>
      <c r="AE53" s="33" t="str">
        <f t="shared" si="7"/>
        <v/>
      </c>
      <c r="AF53" s="20"/>
    </row>
    <row r="54" spans="1:32" ht="12" customHeight="1" thickBot="1">
      <c r="A54" s="17" t="str">
        <f>IF(B54="","",MAX($A$31:A53)+1)</f>
        <v/>
      </c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8"/>
      <c r="Z54" s="28"/>
      <c r="AA54" s="28"/>
      <c r="AB54" s="28"/>
      <c r="AC54" s="28"/>
      <c r="AD54" s="13" t="str">
        <f t="shared" si="6"/>
        <v/>
      </c>
      <c r="AE54" s="33" t="str">
        <f t="shared" si="7"/>
        <v/>
      </c>
      <c r="AF54" s="20"/>
    </row>
    <row r="55" spans="1:32" ht="12" customHeight="1" thickBot="1">
      <c r="A55" s="17" t="str">
        <f>IF(B55="","",MAX($A$31:A54)+1)</f>
        <v/>
      </c>
      <c r="B55" s="21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8"/>
      <c r="Z55" s="28"/>
      <c r="AA55" s="28"/>
      <c r="AB55" s="28"/>
      <c r="AC55" s="28"/>
      <c r="AD55" s="13" t="str">
        <f t="shared" si="6"/>
        <v/>
      </c>
      <c r="AE55" s="33" t="str">
        <f t="shared" si="7"/>
        <v/>
      </c>
      <c r="AF55" s="20"/>
    </row>
    <row r="56" spans="1:32" ht="12" customHeight="1" thickBot="1">
      <c r="A56" s="17" t="str">
        <f>IF(B56="","",MAX($A$31:A55)+1)</f>
        <v/>
      </c>
      <c r="B56" s="2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8"/>
      <c r="Z56" s="28"/>
      <c r="AA56" s="28"/>
      <c r="AB56" s="28"/>
      <c r="AC56" s="28"/>
      <c r="AD56" s="13" t="str">
        <f t="shared" si="6"/>
        <v/>
      </c>
      <c r="AE56" s="33" t="str">
        <f t="shared" si="7"/>
        <v/>
      </c>
      <c r="AF56" s="20"/>
    </row>
    <row r="57" spans="1:32" ht="12" customHeight="1" thickBot="1">
      <c r="A57" s="17" t="str">
        <f>IF(B57="","",MAX($A$31:A56)+1)</f>
        <v/>
      </c>
      <c r="B57" s="2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8"/>
      <c r="Z57" s="28"/>
      <c r="AA57" s="28"/>
      <c r="AB57" s="28"/>
      <c r="AC57" s="28"/>
      <c r="AD57" s="13" t="str">
        <f t="shared" si="6"/>
        <v/>
      </c>
      <c r="AE57" s="33" t="str">
        <f t="shared" si="7"/>
        <v/>
      </c>
      <c r="AF57" s="20"/>
    </row>
    <row r="58" spans="1:32" ht="12" customHeight="1" thickBot="1">
      <c r="A58" s="17" t="str">
        <f>IF(B58="","",MAX($A$31:A57)+1)</f>
        <v/>
      </c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8"/>
      <c r="Z58" s="28"/>
      <c r="AA58" s="28"/>
      <c r="AB58" s="28"/>
      <c r="AC58" s="28"/>
      <c r="AD58" s="13" t="str">
        <f t="shared" si="6"/>
        <v/>
      </c>
      <c r="AE58" s="33" t="str">
        <f t="shared" si="7"/>
        <v/>
      </c>
      <c r="AF58" s="20"/>
    </row>
    <row r="59" spans="1:32" ht="12" customHeight="1" thickBot="1">
      <c r="A59" s="17" t="str">
        <f>IF(B59="","",MAX($A$31:A58)+1)</f>
        <v/>
      </c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8"/>
      <c r="Z59" s="28"/>
      <c r="AA59" s="28"/>
      <c r="AB59" s="28"/>
      <c r="AC59" s="28"/>
      <c r="AD59" s="13" t="str">
        <f t="shared" si="6"/>
        <v/>
      </c>
      <c r="AE59" s="33" t="str">
        <f t="shared" si="7"/>
        <v/>
      </c>
      <c r="AF59" s="20"/>
    </row>
    <row r="60" spans="1:32" ht="12" customHeight="1" thickBot="1">
      <c r="A60" s="17" t="str">
        <f>IF(B60="","",MAX($A$31:A59)+1)</f>
        <v/>
      </c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8"/>
      <c r="Z60" s="28"/>
      <c r="AA60" s="28"/>
      <c r="AB60" s="28"/>
      <c r="AC60" s="28"/>
      <c r="AD60" s="13" t="str">
        <f t="shared" si="6"/>
        <v/>
      </c>
      <c r="AE60" s="33" t="str">
        <f t="shared" si="7"/>
        <v/>
      </c>
      <c r="AF60" s="20"/>
    </row>
    <row r="61" spans="1:32" ht="12" customHeight="1" thickBot="1">
      <c r="A61" s="17" t="str">
        <f>IF(B61="","",MAX($A$31:A60)+1)</f>
        <v/>
      </c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8"/>
      <c r="Z61" s="28"/>
      <c r="AA61" s="28"/>
      <c r="AB61" s="28"/>
      <c r="AC61" s="28"/>
      <c r="AD61" s="13" t="str">
        <f t="shared" si="6"/>
        <v/>
      </c>
      <c r="AE61" s="33" t="str">
        <f t="shared" si="7"/>
        <v/>
      </c>
      <c r="AF61" s="20"/>
    </row>
    <row r="62" spans="1:32" ht="12" customHeight="1" thickBot="1">
      <c r="A62" s="17" t="str">
        <f>IF(B62="","",MAX($A$31:A61)+1)</f>
        <v/>
      </c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8"/>
      <c r="Z62" s="28"/>
      <c r="AA62" s="28"/>
      <c r="AB62" s="28"/>
      <c r="AC62" s="28"/>
      <c r="AD62" s="13" t="str">
        <f t="shared" si="6"/>
        <v/>
      </c>
      <c r="AE62" s="33" t="str">
        <f t="shared" si="7"/>
        <v/>
      </c>
      <c r="AF62" s="20"/>
    </row>
    <row r="63" spans="1:32" ht="12" customHeight="1" thickBot="1">
      <c r="A63" s="17" t="str">
        <f>IF(B63="","",MAX($A$31:A62)+1)</f>
        <v/>
      </c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8"/>
      <c r="Z63" s="28"/>
      <c r="AA63" s="28"/>
      <c r="AB63" s="28"/>
      <c r="AC63" s="28"/>
      <c r="AD63" s="13" t="str">
        <f t="shared" si="6"/>
        <v/>
      </c>
      <c r="AE63" s="33" t="str">
        <f t="shared" si="7"/>
        <v/>
      </c>
      <c r="AF63" s="20"/>
    </row>
    <row r="64" spans="1:32" ht="12" customHeight="1" thickBot="1">
      <c r="A64" s="17" t="str">
        <f>IF(B64="","",MAX($A$31:A63)+1)</f>
        <v/>
      </c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8"/>
      <c r="Z64" s="28"/>
      <c r="AA64" s="28"/>
      <c r="AB64" s="28"/>
      <c r="AC64" s="28"/>
      <c r="AD64" s="13" t="str">
        <f t="shared" si="6"/>
        <v/>
      </c>
      <c r="AE64" s="33" t="str">
        <f t="shared" si="7"/>
        <v/>
      </c>
      <c r="AF64" s="20"/>
    </row>
    <row r="65" spans="1:32" ht="12" customHeight="1" thickBot="1">
      <c r="A65" s="17" t="str">
        <f>IF(B65="","",MAX($A$31:A64)+1)</f>
        <v/>
      </c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8"/>
      <c r="Z65" s="28"/>
      <c r="AA65" s="28"/>
      <c r="AB65" s="28"/>
      <c r="AC65" s="28"/>
      <c r="AD65" s="13" t="str">
        <f t="shared" si="6"/>
        <v/>
      </c>
      <c r="AE65" s="33" t="str">
        <f t="shared" si="7"/>
        <v/>
      </c>
      <c r="AF65" s="20"/>
    </row>
    <row r="66" spans="1:32" ht="12" customHeight="1" thickBot="1">
      <c r="A66" s="17" t="str">
        <f>IF(B66="","",MAX($A$31:A65)+1)</f>
        <v/>
      </c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8"/>
      <c r="Z66" s="28"/>
      <c r="AA66" s="28"/>
      <c r="AB66" s="28"/>
      <c r="AC66" s="28"/>
      <c r="AD66" s="13" t="str">
        <f t="shared" si="6"/>
        <v/>
      </c>
      <c r="AE66" s="33" t="str">
        <f t="shared" si="7"/>
        <v/>
      </c>
      <c r="AF66" s="20"/>
    </row>
    <row r="67" spans="1:32" ht="12" customHeight="1" thickBot="1">
      <c r="A67" s="17" t="str">
        <f>IF(B67="","",MAX($A$31:A66)+1)</f>
        <v/>
      </c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8"/>
      <c r="Z67" s="28"/>
      <c r="AA67" s="28"/>
      <c r="AB67" s="28"/>
      <c r="AC67" s="28"/>
      <c r="AD67" s="13" t="str">
        <f t="shared" si="6"/>
        <v/>
      </c>
      <c r="AE67" s="33" t="str">
        <f t="shared" si="7"/>
        <v/>
      </c>
      <c r="AF67" s="20"/>
    </row>
    <row r="68" spans="1:32" ht="12" customHeight="1" thickBot="1">
      <c r="A68" s="17" t="str">
        <f>IF(B68="","",MAX($A$31:A67)+1)</f>
        <v/>
      </c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8"/>
      <c r="Z68" s="28"/>
      <c r="AA68" s="28"/>
      <c r="AB68" s="28"/>
      <c r="AC68" s="28"/>
      <c r="AD68" s="13" t="str">
        <f t="shared" si="6"/>
        <v/>
      </c>
      <c r="AE68" s="33" t="str">
        <f t="shared" si="7"/>
        <v/>
      </c>
      <c r="AF68" s="20"/>
    </row>
    <row r="69" spans="1:32" ht="12" customHeight="1" thickBot="1">
      <c r="A69" s="17" t="str">
        <f>IF(B69="","",MAX($A$31:A68)+1)</f>
        <v/>
      </c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8"/>
      <c r="Z69" s="28"/>
      <c r="AA69" s="28"/>
      <c r="AB69" s="28"/>
      <c r="AC69" s="28"/>
      <c r="AD69" s="13" t="str">
        <f t="shared" si="6"/>
        <v/>
      </c>
      <c r="AE69" s="33" t="str">
        <f t="shared" si="7"/>
        <v/>
      </c>
      <c r="AF69" s="20"/>
    </row>
    <row r="70" spans="1:32" ht="12" customHeight="1" thickBot="1">
      <c r="A70" s="17" t="str">
        <f>IF(B70="","",MAX($A$31:A69)+1)</f>
        <v/>
      </c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8"/>
      <c r="Z70" s="28"/>
      <c r="AA70" s="28"/>
      <c r="AB70" s="28"/>
      <c r="AC70" s="28"/>
      <c r="AD70" s="13" t="str">
        <f t="shared" si="6"/>
        <v/>
      </c>
      <c r="AE70" s="33" t="str">
        <f t="shared" si="7"/>
        <v/>
      </c>
      <c r="AF70" s="20"/>
    </row>
    <row r="71" spans="1:32" ht="12" customHeight="1" thickBot="1">
      <c r="A71" s="17" t="str">
        <f>IF(B71="","",MAX($A$31:A70)+1)</f>
        <v/>
      </c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8"/>
      <c r="Z71" s="28"/>
      <c r="AA71" s="28"/>
      <c r="AB71" s="28"/>
      <c r="AC71" s="28"/>
      <c r="AD71" s="13" t="str">
        <f t="shared" si="6"/>
        <v/>
      </c>
      <c r="AE71" s="33" t="str">
        <f t="shared" si="7"/>
        <v/>
      </c>
      <c r="AF71" s="20"/>
    </row>
    <row r="72" spans="1:32" ht="12" customHeight="1" thickBot="1">
      <c r="A72" s="17" t="str">
        <f>IF(B72="","",MAX($A$31:A71)+1)</f>
        <v/>
      </c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8"/>
      <c r="Z72" s="28"/>
      <c r="AA72" s="28"/>
      <c r="AB72" s="28"/>
      <c r="AC72" s="28"/>
      <c r="AD72" s="13" t="str">
        <f t="shared" si="6"/>
        <v/>
      </c>
      <c r="AE72" s="33" t="str">
        <f t="shared" si="7"/>
        <v/>
      </c>
      <c r="AF72" s="20"/>
    </row>
    <row r="73" spans="1:32" ht="12" customHeight="1" thickBot="1">
      <c r="A73" s="17" t="str">
        <f>IF(B73="","",MAX($A$31:A72)+1)</f>
        <v/>
      </c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8"/>
      <c r="Z73" s="28"/>
      <c r="AA73" s="28"/>
      <c r="AB73" s="28"/>
      <c r="AC73" s="28"/>
      <c r="AD73" s="13" t="str">
        <f t="shared" si="6"/>
        <v/>
      </c>
      <c r="AE73" s="33" t="str">
        <f t="shared" si="7"/>
        <v/>
      </c>
      <c r="AF73" s="20"/>
    </row>
    <row r="74" spans="1:32" ht="12" customHeight="1" thickBot="1">
      <c r="A74" s="17" t="str">
        <f>IF(B74="","",MAX($A$31:A73)+1)</f>
        <v/>
      </c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8"/>
      <c r="Z74" s="28"/>
      <c r="AA74" s="28"/>
      <c r="AB74" s="28"/>
      <c r="AC74" s="28"/>
      <c r="AD74" s="13" t="str">
        <f t="shared" si="6"/>
        <v/>
      </c>
      <c r="AE74" s="33" t="str">
        <f t="shared" si="7"/>
        <v/>
      </c>
      <c r="AF74" s="20"/>
    </row>
    <row r="75" spans="1:32" ht="12" customHeight="1" thickBot="1">
      <c r="A75" s="17" t="str">
        <f>IF(B75="","",MAX($A$31:A74)+1)</f>
        <v/>
      </c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8"/>
      <c r="Z75" s="28"/>
      <c r="AA75" s="28"/>
      <c r="AB75" s="28"/>
      <c r="AC75" s="28"/>
      <c r="AD75" s="13" t="str">
        <f t="shared" si="6"/>
        <v/>
      </c>
      <c r="AE75" s="33" t="str">
        <f t="shared" si="7"/>
        <v/>
      </c>
      <c r="AF75" s="20"/>
    </row>
    <row r="76" spans="1:32" ht="12" customHeight="1" thickBot="1">
      <c r="A76" s="17" t="str">
        <f>IF(B76="","",MAX($A$31:A75)+1)</f>
        <v/>
      </c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8"/>
      <c r="Z76" s="28"/>
      <c r="AA76" s="28"/>
      <c r="AB76" s="28"/>
      <c r="AC76" s="28"/>
      <c r="AD76" s="13" t="str">
        <f t="shared" si="6"/>
        <v/>
      </c>
      <c r="AE76" s="33" t="str">
        <f t="shared" si="7"/>
        <v/>
      </c>
      <c r="AF76" s="20"/>
    </row>
    <row r="77" spans="1:32" ht="12" customHeight="1" thickBot="1">
      <c r="A77" s="17" t="str">
        <f>IF(B77="","",MAX($A$31:A76)+1)</f>
        <v/>
      </c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8"/>
      <c r="Z77" s="28"/>
      <c r="AA77" s="28"/>
      <c r="AB77" s="28"/>
      <c r="AC77" s="28"/>
      <c r="AD77" s="13" t="str">
        <f t="shared" si="6"/>
        <v/>
      </c>
      <c r="AE77" s="33" t="str">
        <f t="shared" si="7"/>
        <v/>
      </c>
      <c r="AF77" s="20"/>
    </row>
    <row r="78" spans="1:32" ht="12" customHeight="1" thickBot="1">
      <c r="A78" s="17" t="str">
        <f>IF(B78="","",MAX($A$31:A77)+1)</f>
        <v/>
      </c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8"/>
      <c r="Z78" s="28"/>
      <c r="AA78" s="28"/>
      <c r="AB78" s="28"/>
      <c r="AC78" s="28"/>
      <c r="AD78" s="13" t="str">
        <f t="shared" si="6"/>
        <v/>
      </c>
      <c r="AE78" s="33" t="str">
        <f t="shared" si="7"/>
        <v/>
      </c>
      <c r="AF78" s="20"/>
    </row>
    <row r="79" spans="1:32" ht="12" customHeight="1" thickBot="1">
      <c r="A79" s="17" t="str">
        <f>IF(B79="","",MAX($A$31:A78)+1)</f>
        <v/>
      </c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8"/>
      <c r="Z79" s="28"/>
      <c r="AA79" s="28"/>
      <c r="AB79" s="28"/>
      <c r="AC79" s="28"/>
      <c r="AD79" s="13" t="str">
        <f t="shared" si="6"/>
        <v/>
      </c>
      <c r="AE79" s="33" t="str">
        <f t="shared" si="7"/>
        <v/>
      </c>
      <c r="AF79" s="20"/>
    </row>
    <row r="80" spans="1:32" ht="12" customHeight="1" thickBot="1">
      <c r="A80" s="17" t="str">
        <f>IF(B80="","",MAX($A$31:A79)+1)</f>
        <v/>
      </c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8"/>
      <c r="Z80" s="28"/>
      <c r="AA80" s="28"/>
      <c r="AB80" s="28"/>
      <c r="AC80" s="28"/>
      <c r="AD80" s="13" t="str">
        <f t="shared" si="6"/>
        <v/>
      </c>
      <c r="AE80" s="33" t="str">
        <f t="shared" si="7"/>
        <v/>
      </c>
      <c r="AF80" s="20"/>
    </row>
    <row r="81" spans="1:32" ht="12" customHeight="1" thickBot="1">
      <c r="A81" s="17" t="str">
        <f>IF(B81="","",MAX($A$31:A80)+1)</f>
        <v/>
      </c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8"/>
      <c r="Z81" s="28"/>
      <c r="AA81" s="28"/>
      <c r="AB81" s="28"/>
      <c r="AC81" s="28"/>
      <c r="AD81" s="13" t="str">
        <f t="shared" si="6"/>
        <v/>
      </c>
      <c r="AE81" s="33" t="str">
        <f t="shared" si="7"/>
        <v/>
      </c>
      <c r="AF81" s="20"/>
    </row>
    <row r="82" spans="1:32" ht="12" customHeight="1" thickBot="1">
      <c r="A82" s="17" t="str">
        <f>IF(B82="","",MAX($A$31:A81)+1)</f>
        <v/>
      </c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8"/>
      <c r="Z82" s="28"/>
      <c r="AA82" s="28"/>
      <c r="AB82" s="28"/>
      <c r="AC82" s="28"/>
      <c r="AD82" s="13" t="str">
        <f t="shared" si="6"/>
        <v/>
      </c>
      <c r="AE82" s="33" t="str">
        <f t="shared" si="7"/>
        <v/>
      </c>
      <c r="AF82" s="20"/>
    </row>
    <row r="83" spans="1:32" ht="12" customHeight="1" thickBot="1">
      <c r="A83" s="17" t="str">
        <f>IF(B83="","",MAX($A$31:A82)+1)</f>
        <v/>
      </c>
      <c r="B83" s="19"/>
      <c r="C83" s="19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8"/>
      <c r="Z83" s="28"/>
      <c r="AA83" s="28"/>
      <c r="AB83" s="28"/>
      <c r="AC83" s="28"/>
      <c r="AD83" s="13" t="str">
        <f t="shared" si="6"/>
        <v/>
      </c>
      <c r="AE83" s="33" t="str">
        <f t="shared" si="7"/>
        <v/>
      </c>
      <c r="AF83" s="20"/>
    </row>
    <row r="84" spans="1:32" ht="12" customHeight="1" thickBot="1">
      <c r="A84" s="17" t="str">
        <f>IF(B84="","",MAX($A$31:A83)+1)</f>
        <v/>
      </c>
      <c r="B84" s="19"/>
      <c r="C84" s="19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8"/>
      <c r="Z84" s="28"/>
      <c r="AA84" s="28"/>
      <c r="AB84" s="28"/>
      <c r="AC84" s="28"/>
      <c r="AD84" s="13" t="str">
        <f t="shared" si="6"/>
        <v/>
      </c>
      <c r="AE84" s="33" t="str">
        <f t="shared" si="7"/>
        <v/>
      </c>
      <c r="AF84" s="20"/>
    </row>
    <row r="85" spans="1:32" ht="12" customHeight="1" thickBot="1">
      <c r="A85" s="17" t="str">
        <f>IF(B85="","",MAX($A$31:A84)+1)</f>
        <v/>
      </c>
      <c r="B85" s="19"/>
      <c r="C85" s="1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8"/>
      <c r="Z85" s="28"/>
      <c r="AA85" s="28"/>
      <c r="AB85" s="28"/>
      <c r="AC85" s="28"/>
      <c r="AD85" s="13" t="str">
        <f t="shared" si="6"/>
        <v/>
      </c>
      <c r="AE85" s="33" t="str">
        <f t="shared" si="7"/>
        <v/>
      </c>
      <c r="AF85" s="20"/>
    </row>
    <row r="86" spans="1:32" ht="12" customHeight="1" thickBot="1">
      <c r="A86" s="17" t="str">
        <f>IF(B86="","",MAX($A$31:A85)+1)</f>
        <v/>
      </c>
      <c r="B86" s="19"/>
      <c r="C86" s="1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8"/>
      <c r="Z86" s="28"/>
      <c r="AA86" s="28"/>
      <c r="AB86" s="28"/>
      <c r="AC86" s="28"/>
      <c r="AD86" s="13" t="str">
        <f t="shared" si="6"/>
        <v/>
      </c>
      <c r="AE86" s="33" t="str">
        <f t="shared" si="7"/>
        <v/>
      </c>
      <c r="AF86" s="20"/>
    </row>
    <row r="87" spans="1:32" ht="12" customHeight="1" thickBot="1">
      <c r="A87" s="17" t="str">
        <f>IF(B87="","",MAX($A$31:A86)+1)</f>
        <v/>
      </c>
      <c r="B87" s="19"/>
      <c r="C87" s="19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8"/>
      <c r="Z87" s="28"/>
      <c r="AA87" s="28"/>
      <c r="AB87" s="28"/>
      <c r="AC87" s="28"/>
      <c r="AD87" s="13" t="str">
        <f t="shared" si="6"/>
        <v/>
      </c>
      <c r="AE87" s="33" t="str">
        <f t="shared" si="7"/>
        <v/>
      </c>
      <c r="AF87" s="20"/>
    </row>
    <row r="88" spans="1:32" ht="12" customHeight="1" thickBot="1">
      <c r="A88" s="17" t="str">
        <f>IF(B88="","",MAX($A$31:A87)+1)</f>
        <v/>
      </c>
      <c r="B88" s="19"/>
      <c r="C88" s="19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8"/>
      <c r="Z88" s="28"/>
      <c r="AA88" s="28"/>
      <c r="AB88" s="28"/>
      <c r="AC88" s="28"/>
      <c r="AD88" s="13" t="str">
        <f t="shared" si="6"/>
        <v/>
      </c>
      <c r="AE88" s="33" t="str">
        <f t="shared" si="7"/>
        <v/>
      </c>
      <c r="AF88" s="20"/>
    </row>
    <row r="89" spans="1:32" ht="12" customHeight="1" thickBot="1">
      <c r="A89" s="17" t="str">
        <f>IF(B89="","",MAX($A$31:A88)+1)</f>
        <v/>
      </c>
      <c r="B89" s="19"/>
      <c r="C89" s="19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8"/>
      <c r="Z89" s="28"/>
      <c r="AA89" s="28"/>
      <c r="AB89" s="28"/>
      <c r="AC89" s="28"/>
      <c r="AD89" s="13" t="str">
        <f t="shared" si="6"/>
        <v/>
      </c>
      <c r="AE89" s="33" t="str">
        <f t="shared" si="7"/>
        <v/>
      </c>
      <c r="AF89" s="20"/>
    </row>
    <row r="90" spans="1:32" ht="12" customHeight="1" thickBot="1">
      <c r="A90" s="17" t="str">
        <f>IF(B90="","",MAX($A$31:A89)+1)</f>
        <v/>
      </c>
      <c r="B90" s="19"/>
      <c r="C90" s="1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8"/>
      <c r="Z90" s="28"/>
      <c r="AA90" s="28"/>
      <c r="AB90" s="28"/>
      <c r="AC90" s="28"/>
      <c r="AD90" s="13" t="str">
        <f t="shared" si="6"/>
        <v/>
      </c>
      <c r="AE90" s="33" t="str">
        <f t="shared" si="7"/>
        <v/>
      </c>
      <c r="AF90" s="20"/>
    </row>
    <row r="91" spans="1:32" ht="12" customHeight="1" thickBot="1">
      <c r="A91" s="17" t="str">
        <f>IF(B91="","",MAX($A$31:A90)+1)</f>
        <v/>
      </c>
      <c r="B91" s="19"/>
      <c r="C91" s="19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8"/>
      <c r="Z91" s="28"/>
      <c r="AA91" s="28"/>
      <c r="AB91" s="28"/>
      <c r="AC91" s="28"/>
      <c r="AD91" s="13" t="str">
        <f t="shared" si="6"/>
        <v/>
      </c>
      <c r="AE91" s="33" t="str">
        <f t="shared" si="7"/>
        <v/>
      </c>
      <c r="AF91" s="20"/>
    </row>
    <row r="92" spans="1:32" ht="12" customHeight="1" thickBot="1">
      <c r="A92" s="17" t="str">
        <f>IF(B92="","",MAX($A$31:A91)+1)</f>
        <v/>
      </c>
      <c r="B92" s="19"/>
      <c r="C92" s="1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8"/>
      <c r="Z92" s="28"/>
      <c r="AA92" s="28"/>
      <c r="AB92" s="28"/>
      <c r="AC92" s="28"/>
      <c r="AD92" s="13" t="str">
        <f t="shared" si="6"/>
        <v/>
      </c>
      <c r="AE92" s="33" t="str">
        <f t="shared" si="7"/>
        <v/>
      </c>
      <c r="AF92" s="20"/>
    </row>
    <row r="93" spans="1:32" ht="12" customHeight="1" thickBot="1">
      <c r="A93" s="17" t="str">
        <f>IF(B93="","",MAX($A$31:A92)+1)</f>
        <v/>
      </c>
      <c r="B93" s="19"/>
      <c r="C93" s="1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8"/>
      <c r="Z93" s="28"/>
      <c r="AA93" s="28"/>
      <c r="AB93" s="28"/>
      <c r="AC93" s="28"/>
      <c r="AD93" s="13" t="str">
        <f t="shared" si="6"/>
        <v/>
      </c>
      <c r="AE93" s="33" t="str">
        <f t="shared" si="7"/>
        <v/>
      </c>
      <c r="AF93" s="20"/>
    </row>
    <row r="94" spans="1:32" ht="12" customHeight="1" thickBot="1">
      <c r="A94" s="17" t="str">
        <f>IF(B94="","",MAX($A$31:A93)+1)</f>
        <v/>
      </c>
      <c r="B94" s="19"/>
      <c r="C94" s="19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8"/>
      <c r="Z94" s="28"/>
      <c r="AA94" s="28"/>
      <c r="AB94" s="28"/>
      <c r="AC94" s="28"/>
      <c r="AD94" s="13" t="str">
        <f t="shared" si="6"/>
        <v/>
      </c>
      <c r="AE94" s="33" t="str">
        <f t="shared" si="7"/>
        <v/>
      </c>
      <c r="AF94" s="20"/>
    </row>
    <row r="95" spans="1:32" ht="12" customHeight="1" thickBot="1">
      <c r="A95" s="17" t="str">
        <f>IF(B95="","",MAX($A$31:A94)+1)</f>
        <v/>
      </c>
      <c r="B95" s="19"/>
      <c r="C95" s="19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8"/>
      <c r="Z95" s="28"/>
      <c r="AA95" s="28"/>
      <c r="AB95" s="28"/>
      <c r="AC95" s="28"/>
      <c r="AD95" s="13" t="str">
        <f t="shared" ref="AD95:AD158" si="8">IF(AND(A95="",B95=""),"",IF(OR(D95="Girmedi",D95="Devamsız"),"",IF(D95="Kopya",0,SUM(E95:AC95))))</f>
        <v/>
      </c>
      <c r="AE95" s="33" t="str">
        <f t="shared" si="7"/>
        <v/>
      </c>
      <c r="AF95" s="20"/>
    </row>
    <row r="96" spans="1:32" ht="12" customHeight="1" thickBot="1">
      <c r="A96" s="17" t="str">
        <f>IF(B96="","",MAX($A$31:A95)+1)</f>
        <v/>
      </c>
      <c r="B96" s="19"/>
      <c r="C96" s="19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8"/>
      <c r="Z96" s="28"/>
      <c r="AA96" s="28"/>
      <c r="AB96" s="28"/>
      <c r="AC96" s="28"/>
      <c r="AD96" s="13" t="str">
        <f t="shared" si="8"/>
        <v/>
      </c>
      <c r="AE96" s="33" t="str">
        <f t="shared" ref="AE96:AE159" si="9">IF(AD96="","",IF(AD96&lt;50,1,IF(AD96&lt;60,2,IF(AD96&lt;70,3,IF(AD96&lt;85,4,5)))))</f>
        <v/>
      </c>
      <c r="AF96" s="20"/>
    </row>
    <row r="97" spans="1:32" ht="12" customHeight="1" thickBot="1">
      <c r="A97" s="17" t="str">
        <f>IF(B97="","",MAX($A$31:A96)+1)</f>
        <v/>
      </c>
      <c r="B97" s="19"/>
      <c r="C97" s="1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8"/>
      <c r="Z97" s="28"/>
      <c r="AA97" s="28"/>
      <c r="AB97" s="28"/>
      <c r="AC97" s="28"/>
      <c r="AD97" s="13" t="str">
        <f t="shared" si="8"/>
        <v/>
      </c>
      <c r="AE97" s="33" t="str">
        <f t="shared" si="9"/>
        <v/>
      </c>
      <c r="AF97" s="20"/>
    </row>
    <row r="98" spans="1:32" ht="12" customHeight="1" thickBot="1">
      <c r="A98" s="17" t="str">
        <f>IF(B98="","",MAX($A$31:A97)+1)</f>
        <v/>
      </c>
      <c r="B98" s="19"/>
      <c r="C98" s="19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8"/>
      <c r="Z98" s="28"/>
      <c r="AA98" s="28"/>
      <c r="AB98" s="28"/>
      <c r="AC98" s="28"/>
      <c r="AD98" s="13" t="str">
        <f t="shared" si="8"/>
        <v/>
      </c>
      <c r="AE98" s="33" t="str">
        <f t="shared" si="9"/>
        <v/>
      </c>
      <c r="AF98" s="20"/>
    </row>
    <row r="99" spans="1:32" ht="12" customHeight="1" thickBot="1">
      <c r="A99" s="17" t="str">
        <f>IF(B99="","",MAX($A$31:A98)+1)</f>
        <v/>
      </c>
      <c r="B99" s="19"/>
      <c r="C99" s="19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8"/>
      <c r="Z99" s="28"/>
      <c r="AA99" s="28"/>
      <c r="AB99" s="28"/>
      <c r="AC99" s="28"/>
      <c r="AD99" s="13" t="str">
        <f t="shared" si="8"/>
        <v/>
      </c>
      <c r="AE99" s="33" t="str">
        <f t="shared" si="9"/>
        <v/>
      </c>
      <c r="AF99" s="20"/>
    </row>
    <row r="100" spans="1:32" ht="12" customHeight="1" thickBot="1">
      <c r="A100" s="17" t="str">
        <f>IF(B100="","",MAX($A$31:A99)+1)</f>
        <v/>
      </c>
      <c r="B100" s="19"/>
      <c r="C100" s="19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8"/>
      <c r="Z100" s="28"/>
      <c r="AA100" s="28"/>
      <c r="AB100" s="28"/>
      <c r="AC100" s="28"/>
      <c r="AD100" s="13" t="str">
        <f t="shared" si="8"/>
        <v/>
      </c>
      <c r="AE100" s="33" t="str">
        <f t="shared" si="9"/>
        <v/>
      </c>
      <c r="AF100" s="20"/>
    </row>
    <row r="101" spans="1:32" ht="12" customHeight="1" thickBot="1">
      <c r="A101" s="17" t="str">
        <f>IF(B101="","",MAX($A$31:A100)+1)</f>
        <v/>
      </c>
      <c r="B101" s="19"/>
      <c r="C101" s="19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8"/>
      <c r="Z101" s="28"/>
      <c r="AA101" s="28"/>
      <c r="AB101" s="28"/>
      <c r="AC101" s="28"/>
      <c r="AD101" s="13" t="str">
        <f t="shared" si="8"/>
        <v/>
      </c>
      <c r="AE101" s="33" t="str">
        <f t="shared" si="9"/>
        <v/>
      </c>
      <c r="AF101" s="20"/>
    </row>
    <row r="102" spans="1:32" ht="12" customHeight="1" thickBot="1">
      <c r="A102" s="17" t="str">
        <f>IF(B102="","",MAX($A$31:A101)+1)</f>
        <v/>
      </c>
      <c r="B102" s="19"/>
      <c r="C102" s="19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8"/>
      <c r="Z102" s="28"/>
      <c r="AA102" s="28"/>
      <c r="AB102" s="28"/>
      <c r="AC102" s="28"/>
      <c r="AD102" s="13" t="str">
        <f t="shared" si="8"/>
        <v/>
      </c>
      <c r="AE102" s="33" t="str">
        <f t="shared" si="9"/>
        <v/>
      </c>
      <c r="AF102" s="20"/>
    </row>
    <row r="103" spans="1:32" ht="12" customHeight="1" thickBot="1">
      <c r="A103" s="17" t="str">
        <f>IF(B103="","",MAX($A$31:A102)+1)</f>
        <v/>
      </c>
      <c r="B103" s="19"/>
      <c r="C103" s="19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8"/>
      <c r="Z103" s="28"/>
      <c r="AA103" s="28"/>
      <c r="AB103" s="28"/>
      <c r="AC103" s="28"/>
      <c r="AD103" s="13" t="str">
        <f t="shared" si="8"/>
        <v/>
      </c>
      <c r="AE103" s="33" t="str">
        <f t="shared" si="9"/>
        <v/>
      </c>
      <c r="AF103" s="20"/>
    </row>
    <row r="104" spans="1:32" ht="12" customHeight="1" thickBot="1">
      <c r="A104" s="17" t="str">
        <f>IF(B104="","",MAX($A$31:A103)+1)</f>
        <v/>
      </c>
      <c r="B104" s="19"/>
      <c r="C104" s="19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8"/>
      <c r="Z104" s="28"/>
      <c r="AA104" s="28"/>
      <c r="AB104" s="28"/>
      <c r="AC104" s="28"/>
      <c r="AD104" s="13" t="str">
        <f t="shared" si="8"/>
        <v/>
      </c>
      <c r="AE104" s="33" t="str">
        <f t="shared" si="9"/>
        <v/>
      </c>
      <c r="AF104" s="20"/>
    </row>
    <row r="105" spans="1:32" ht="12" customHeight="1" thickBot="1">
      <c r="A105" s="17" t="str">
        <f>IF(B105="","",MAX($A$31:A104)+1)</f>
        <v/>
      </c>
      <c r="B105" s="19"/>
      <c r="C105" s="19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8"/>
      <c r="Z105" s="28"/>
      <c r="AA105" s="28"/>
      <c r="AB105" s="28"/>
      <c r="AC105" s="28"/>
      <c r="AD105" s="13" t="str">
        <f t="shared" si="8"/>
        <v/>
      </c>
      <c r="AE105" s="33" t="str">
        <f t="shared" si="9"/>
        <v/>
      </c>
      <c r="AF105" s="20"/>
    </row>
    <row r="106" spans="1:32" ht="12" customHeight="1" thickBot="1">
      <c r="A106" s="17" t="str">
        <f>IF(B106="","",MAX($A$31:A105)+1)</f>
        <v/>
      </c>
      <c r="B106" s="19"/>
      <c r="C106" s="19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8"/>
      <c r="Z106" s="28"/>
      <c r="AA106" s="28"/>
      <c r="AB106" s="28"/>
      <c r="AC106" s="28"/>
      <c r="AD106" s="13" t="str">
        <f t="shared" si="8"/>
        <v/>
      </c>
      <c r="AE106" s="33" t="str">
        <f t="shared" si="9"/>
        <v/>
      </c>
      <c r="AF106" s="20"/>
    </row>
    <row r="107" spans="1:32" ht="12" customHeight="1" thickBot="1">
      <c r="A107" s="17" t="str">
        <f>IF(B107="","",MAX($A$31:A106)+1)</f>
        <v/>
      </c>
      <c r="B107" s="19"/>
      <c r="C107" s="19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8"/>
      <c r="Z107" s="28"/>
      <c r="AA107" s="28"/>
      <c r="AB107" s="28"/>
      <c r="AC107" s="28"/>
      <c r="AD107" s="13" t="str">
        <f t="shared" si="8"/>
        <v/>
      </c>
      <c r="AE107" s="33" t="str">
        <f t="shared" si="9"/>
        <v/>
      </c>
      <c r="AF107" s="20"/>
    </row>
    <row r="108" spans="1:32" ht="12" customHeight="1">
      <c r="A108" s="17" t="str">
        <f>IF(B108="","",MAX($A$31:A107)+1)</f>
        <v/>
      </c>
      <c r="B108" s="18"/>
      <c r="C108" s="24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8"/>
      <c r="Z108" s="28"/>
      <c r="AA108" s="28"/>
      <c r="AB108" s="28"/>
      <c r="AC108" s="28"/>
      <c r="AD108" s="13" t="str">
        <f t="shared" si="8"/>
        <v/>
      </c>
      <c r="AE108" s="33" t="str">
        <f t="shared" si="9"/>
        <v/>
      </c>
    </row>
    <row r="109" spans="1:32" ht="12" customHeight="1">
      <c r="A109" s="17" t="str">
        <f>IF(B109="","",MAX($A$31:A108)+1)</f>
        <v/>
      </c>
      <c r="B109" s="26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8"/>
      <c r="Z109" s="28"/>
      <c r="AA109" s="28"/>
      <c r="AB109" s="28"/>
      <c r="AC109" s="28"/>
      <c r="AD109" s="13" t="str">
        <f t="shared" si="8"/>
        <v/>
      </c>
      <c r="AE109" s="33" t="str">
        <f t="shared" si="9"/>
        <v/>
      </c>
    </row>
    <row r="110" spans="1:32" ht="12" customHeight="1">
      <c r="A110" s="17" t="str">
        <f>IF(B110="","",MAX($A$31:A109)+1)</f>
        <v/>
      </c>
      <c r="B110" s="26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8"/>
      <c r="Z110" s="28"/>
      <c r="AA110" s="28"/>
      <c r="AB110" s="28"/>
      <c r="AC110" s="28"/>
      <c r="AD110" s="13" t="str">
        <f t="shared" si="8"/>
        <v/>
      </c>
      <c r="AE110" s="33" t="str">
        <f t="shared" si="9"/>
        <v/>
      </c>
    </row>
    <row r="111" spans="1:32" ht="12" customHeight="1">
      <c r="A111" s="17" t="str">
        <f>IF(B111="","",MAX($A$31:A110)+1)</f>
        <v/>
      </c>
      <c r="B111" s="26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8"/>
      <c r="Z111" s="28"/>
      <c r="AA111" s="28"/>
      <c r="AB111" s="28"/>
      <c r="AC111" s="28"/>
      <c r="AD111" s="13" t="str">
        <f t="shared" si="8"/>
        <v/>
      </c>
      <c r="AE111" s="33" t="str">
        <f t="shared" si="9"/>
        <v/>
      </c>
    </row>
    <row r="112" spans="1:32" ht="12" customHeight="1">
      <c r="A112" s="17" t="str">
        <f>IF(B112="","",MAX($A$31:A111)+1)</f>
        <v/>
      </c>
      <c r="B112" s="26"/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8"/>
      <c r="Z112" s="28"/>
      <c r="AA112" s="28"/>
      <c r="AB112" s="28"/>
      <c r="AC112" s="28"/>
      <c r="AD112" s="13" t="str">
        <f t="shared" si="8"/>
        <v/>
      </c>
      <c r="AE112" s="33" t="str">
        <f t="shared" si="9"/>
        <v/>
      </c>
    </row>
    <row r="113" spans="1:31" ht="12" customHeight="1">
      <c r="A113" s="17" t="str">
        <f>IF(B113="","",MAX($A$31:A112)+1)</f>
        <v/>
      </c>
      <c r="B113" s="26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8"/>
      <c r="Z113" s="28"/>
      <c r="AA113" s="28"/>
      <c r="AB113" s="28"/>
      <c r="AC113" s="28"/>
      <c r="AD113" s="13" t="str">
        <f t="shared" si="8"/>
        <v/>
      </c>
      <c r="AE113" s="33" t="str">
        <f t="shared" si="9"/>
        <v/>
      </c>
    </row>
    <row r="114" spans="1:31" ht="12" customHeight="1">
      <c r="A114" s="17" t="str">
        <f>IF(B114="","",MAX($A$31:A113)+1)</f>
        <v/>
      </c>
      <c r="B114" s="26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8"/>
      <c r="Z114" s="28"/>
      <c r="AA114" s="28"/>
      <c r="AB114" s="28"/>
      <c r="AC114" s="28"/>
      <c r="AD114" s="13" t="str">
        <f t="shared" si="8"/>
        <v/>
      </c>
      <c r="AE114" s="33" t="str">
        <f t="shared" si="9"/>
        <v/>
      </c>
    </row>
    <row r="115" spans="1:31" ht="12" customHeight="1">
      <c r="A115" s="17" t="str">
        <f>IF(B115="","",MAX($A$31:A114)+1)</f>
        <v/>
      </c>
      <c r="B115" s="26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8"/>
      <c r="Z115" s="28"/>
      <c r="AA115" s="28"/>
      <c r="AB115" s="28"/>
      <c r="AC115" s="28"/>
      <c r="AD115" s="13" t="str">
        <f t="shared" si="8"/>
        <v/>
      </c>
      <c r="AE115" s="33" t="str">
        <f t="shared" si="9"/>
        <v/>
      </c>
    </row>
    <row r="116" spans="1:31" ht="12" customHeight="1">
      <c r="A116" s="17" t="str">
        <f>IF(B116="","",MAX($A$31:A115)+1)</f>
        <v/>
      </c>
      <c r="B116" s="26"/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8"/>
      <c r="Z116" s="28"/>
      <c r="AA116" s="28"/>
      <c r="AB116" s="28"/>
      <c r="AC116" s="28"/>
      <c r="AD116" s="13" t="str">
        <f t="shared" si="8"/>
        <v/>
      </c>
      <c r="AE116" s="33" t="str">
        <f t="shared" si="9"/>
        <v/>
      </c>
    </row>
    <row r="117" spans="1:31" ht="12" customHeight="1">
      <c r="A117" s="17" t="str">
        <f>IF(B117="","",MAX($A$31:A116)+1)</f>
        <v/>
      </c>
      <c r="B117" s="26"/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8"/>
      <c r="Z117" s="28"/>
      <c r="AA117" s="28"/>
      <c r="AB117" s="28"/>
      <c r="AC117" s="28"/>
      <c r="AD117" s="13" t="str">
        <f t="shared" si="8"/>
        <v/>
      </c>
      <c r="AE117" s="33" t="str">
        <f t="shared" si="9"/>
        <v/>
      </c>
    </row>
    <row r="118" spans="1:31" ht="12" customHeight="1">
      <c r="A118" s="17" t="str">
        <f>IF(B118="","",MAX($A$31:A117)+1)</f>
        <v/>
      </c>
      <c r="B118" s="26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8"/>
      <c r="Z118" s="28"/>
      <c r="AA118" s="28"/>
      <c r="AB118" s="28"/>
      <c r="AC118" s="28"/>
      <c r="AD118" s="13" t="str">
        <f t="shared" si="8"/>
        <v/>
      </c>
      <c r="AE118" s="33" t="str">
        <f t="shared" si="9"/>
        <v/>
      </c>
    </row>
    <row r="119" spans="1:31" ht="12" customHeight="1">
      <c r="A119" s="17" t="str">
        <f>IF(B119="","",MAX($A$31:A118)+1)</f>
        <v/>
      </c>
      <c r="B119" s="26"/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8"/>
      <c r="Z119" s="28"/>
      <c r="AA119" s="28"/>
      <c r="AB119" s="28"/>
      <c r="AC119" s="28"/>
      <c r="AD119" s="13" t="str">
        <f t="shared" si="8"/>
        <v/>
      </c>
      <c r="AE119" s="33" t="str">
        <f t="shared" si="9"/>
        <v/>
      </c>
    </row>
    <row r="120" spans="1:31" ht="12" customHeight="1">
      <c r="A120" s="17" t="str">
        <f>IF(B120="","",MAX($A$31:A119)+1)</f>
        <v/>
      </c>
      <c r="B120" s="26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8"/>
      <c r="Z120" s="28"/>
      <c r="AA120" s="28"/>
      <c r="AB120" s="28"/>
      <c r="AC120" s="28"/>
      <c r="AD120" s="13" t="str">
        <f t="shared" si="8"/>
        <v/>
      </c>
      <c r="AE120" s="33" t="str">
        <f t="shared" si="9"/>
        <v/>
      </c>
    </row>
    <row r="121" spans="1:31" ht="12" customHeight="1">
      <c r="A121" s="17" t="str">
        <f>IF(B121="","",MAX($A$31:A120)+1)</f>
        <v/>
      </c>
      <c r="B121" s="26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8"/>
      <c r="Z121" s="28"/>
      <c r="AA121" s="28"/>
      <c r="AB121" s="28"/>
      <c r="AC121" s="28"/>
      <c r="AD121" s="13" t="str">
        <f t="shared" si="8"/>
        <v/>
      </c>
      <c r="AE121" s="33" t="str">
        <f t="shared" si="9"/>
        <v/>
      </c>
    </row>
    <row r="122" spans="1:31" ht="12" customHeight="1">
      <c r="A122" s="17" t="str">
        <f>IF(B122="","",MAX($A$31:A121)+1)</f>
        <v/>
      </c>
      <c r="B122" s="26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8"/>
      <c r="Z122" s="28"/>
      <c r="AA122" s="28"/>
      <c r="AB122" s="28"/>
      <c r="AC122" s="28"/>
      <c r="AD122" s="13" t="str">
        <f t="shared" si="8"/>
        <v/>
      </c>
      <c r="AE122" s="33" t="str">
        <f t="shared" si="9"/>
        <v/>
      </c>
    </row>
    <row r="123" spans="1:31" ht="12" customHeight="1">
      <c r="A123" s="17" t="str">
        <f>IF(B123="","",MAX($A$31:A122)+1)</f>
        <v/>
      </c>
      <c r="B123" s="26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8"/>
      <c r="Z123" s="28"/>
      <c r="AA123" s="28"/>
      <c r="AB123" s="28"/>
      <c r="AC123" s="28"/>
      <c r="AD123" s="13" t="str">
        <f t="shared" si="8"/>
        <v/>
      </c>
      <c r="AE123" s="33" t="str">
        <f t="shared" si="9"/>
        <v/>
      </c>
    </row>
    <row r="124" spans="1:31" ht="12" customHeight="1">
      <c r="A124" s="17" t="str">
        <f>IF(B124="","",MAX($A$31:A123)+1)</f>
        <v/>
      </c>
      <c r="B124" s="26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8"/>
      <c r="Z124" s="28"/>
      <c r="AA124" s="28"/>
      <c r="AB124" s="28"/>
      <c r="AC124" s="28"/>
      <c r="AD124" s="13" t="str">
        <f t="shared" si="8"/>
        <v/>
      </c>
      <c r="AE124" s="33" t="str">
        <f t="shared" si="9"/>
        <v/>
      </c>
    </row>
    <row r="125" spans="1:31" ht="12" customHeight="1">
      <c r="A125" s="17" t="str">
        <f>IF(B125="","",MAX($A$31:A124)+1)</f>
        <v/>
      </c>
      <c r="B125" s="26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8"/>
      <c r="Z125" s="28"/>
      <c r="AA125" s="28"/>
      <c r="AB125" s="28"/>
      <c r="AC125" s="28"/>
      <c r="AD125" s="13" t="str">
        <f t="shared" si="8"/>
        <v/>
      </c>
      <c r="AE125" s="33" t="str">
        <f t="shared" si="9"/>
        <v/>
      </c>
    </row>
    <row r="126" spans="1:31" ht="12" customHeight="1">
      <c r="A126" s="17" t="str">
        <f>IF(B126="","",MAX($A$31:A125)+1)</f>
        <v/>
      </c>
      <c r="B126" s="26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8"/>
      <c r="Z126" s="28"/>
      <c r="AA126" s="28"/>
      <c r="AB126" s="28"/>
      <c r="AC126" s="28"/>
      <c r="AD126" s="13" t="str">
        <f t="shared" si="8"/>
        <v/>
      </c>
      <c r="AE126" s="33" t="str">
        <f t="shared" si="9"/>
        <v/>
      </c>
    </row>
    <row r="127" spans="1:31" ht="12" customHeight="1">
      <c r="A127" s="17" t="str">
        <f>IF(B127="","",MAX($A$31:A126)+1)</f>
        <v/>
      </c>
      <c r="B127" s="26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8"/>
      <c r="Z127" s="28"/>
      <c r="AA127" s="28"/>
      <c r="AB127" s="28"/>
      <c r="AC127" s="28"/>
      <c r="AD127" s="13" t="str">
        <f t="shared" si="8"/>
        <v/>
      </c>
      <c r="AE127" s="33" t="str">
        <f t="shared" si="9"/>
        <v/>
      </c>
    </row>
    <row r="128" spans="1:31" ht="12" customHeight="1">
      <c r="A128" s="17" t="str">
        <f>IF(B128="","",MAX($A$31:A127)+1)</f>
        <v/>
      </c>
      <c r="B128" s="26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8"/>
      <c r="Z128" s="28"/>
      <c r="AA128" s="28"/>
      <c r="AB128" s="28"/>
      <c r="AC128" s="28"/>
      <c r="AD128" s="13" t="str">
        <f t="shared" si="8"/>
        <v/>
      </c>
      <c r="AE128" s="33" t="str">
        <f t="shared" si="9"/>
        <v/>
      </c>
    </row>
    <row r="129" spans="1:31" ht="12" customHeight="1">
      <c r="A129" s="17" t="str">
        <f>IF(B129="","",MAX($A$31:A128)+1)</f>
        <v/>
      </c>
      <c r="B129" s="26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8"/>
      <c r="Z129" s="28"/>
      <c r="AA129" s="28"/>
      <c r="AB129" s="28"/>
      <c r="AC129" s="28"/>
      <c r="AD129" s="13" t="str">
        <f t="shared" si="8"/>
        <v/>
      </c>
      <c r="AE129" s="33" t="str">
        <f t="shared" si="9"/>
        <v/>
      </c>
    </row>
    <row r="130" spans="1:31" ht="12" customHeight="1">
      <c r="A130" s="17" t="str">
        <f>IF(B130="","",MAX($A$31:A129)+1)</f>
        <v/>
      </c>
      <c r="B130" s="26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8"/>
      <c r="Z130" s="28"/>
      <c r="AA130" s="28"/>
      <c r="AB130" s="28"/>
      <c r="AC130" s="28"/>
      <c r="AD130" s="13" t="str">
        <f t="shared" si="8"/>
        <v/>
      </c>
      <c r="AE130" s="33" t="str">
        <f t="shared" si="9"/>
        <v/>
      </c>
    </row>
    <row r="131" spans="1:31" ht="12" customHeight="1">
      <c r="A131" s="17" t="str">
        <f>IF(B131="","",MAX($A$31:A130)+1)</f>
        <v/>
      </c>
      <c r="B131" s="26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8"/>
      <c r="Z131" s="28"/>
      <c r="AA131" s="28"/>
      <c r="AB131" s="28"/>
      <c r="AC131" s="28"/>
      <c r="AD131" s="13" t="str">
        <f t="shared" si="8"/>
        <v/>
      </c>
      <c r="AE131" s="33" t="str">
        <f t="shared" si="9"/>
        <v/>
      </c>
    </row>
    <row r="132" spans="1:31" ht="12" customHeight="1">
      <c r="A132" s="17" t="str">
        <f>IF(B132="","",MAX($A$31:A131)+1)</f>
        <v/>
      </c>
      <c r="B132" s="26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8"/>
      <c r="Z132" s="28"/>
      <c r="AA132" s="28"/>
      <c r="AB132" s="28"/>
      <c r="AC132" s="28"/>
      <c r="AD132" s="13" t="str">
        <f t="shared" si="8"/>
        <v/>
      </c>
      <c r="AE132" s="33" t="str">
        <f t="shared" si="9"/>
        <v/>
      </c>
    </row>
    <row r="133" spans="1:31" ht="12" customHeight="1">
      <c r="A133" s="17" t="str">
        <f>IF(B133="","",MAX($A$31:A132)+1)</f>
        <v/>
      </c>
      <c r="B133" s="26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8"/>
      <c r="Z133" s="28"/>
      <c r="AA133" s="28"/>
      <c r="AB133" s="28"/>
      <c r="AC133" s="28"/>
      <c r="AD133" s="13" t="str">
        <f t="shared" si="8"/>
        <v/>
      </c>
      <c r="AE133" s="33" t="str">
        <f t="shared" si="9"/>
        <v/>
      </c>
    </row>
    <row r="134" spans="1:31" ht="12" customHeight="1">
      <c r="A134" s="17" t="str">
        <f>IF(B134="","",MAX($A$31:A133)+1)</f>
        <v/>
      </c>
      <c r="B134" s="26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8"/>
      <c r="Z134" s="28"/>
      <c r="AA134" s="28"/>
      <c r="AB134" s="28"/>
      <c r="AC134" s="28"/>
      <c r="AD134" s="13" t="str">
        <f t="shared" si="8"/>
        <v/>
      </c>
      <c r="AE134" s="33" t="str">
        <f t="shared" si="9"/>
        <v/>
      </c>
    </row>
    <row r="135" spans="1:31" ht="12" customHeight="1">
      <c r="A135" s="17" t="str">
        <f>IF(B135="","",MAX($A$31:A134)+1)</f>
        <v/>
      </c>
      <c r="B135" s="26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8"/>
      <c r="Z135" s="28"/>
      <c r="AA135" s="28"/>
      <c r="AB135" s="28"/>
      <c r="AC135" s="28"/>
      <c r="AD135" s="13" t="str">
        <f t="shared" si="8"/>
        <v/>
      </c>
      <c r="AE135" s="33" t="str">
        <f t="shared" si="9"/>
        <v/>
      </c>
    </row>
    <row r="136" spans="1:31" ht="12" customHeight="1">
      <c r="A136" s="17" t="str">
        <f>IF(B136="","",MAX($A$31:A135)+1)</f>
        <v/>
      </c>
      <c r="B136" s="26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8"/>
      <c r="Z136" s="28"/>
      <c r="AA136" s="28"/>
      <c r="AB136" s="28"/>
      <c r="AC136" s="28"/>
      <c r="AD136" s="13" t="str">
        <f t="shared" si="8"/>
        <v/>
      </c>
      <c r="AE136" s="33" t="str">
        <f t="shared" si="9"/>
        <v/>
      </c>
    </row>
    <row r="137" spans="1:31" ht="12" customHeight="1">
      <c r="A137" s="17" t="str">
        <f>IF(B137="","",MAX($A$31:A136)+1)</f>
        <v/>
      </c>
      <c r="B137" s="26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8"/>
      <c r="Z137" s="28"/>
      <c r="AA137" s="28"/>
      <c r="AB137" s="28"/>
      <c r="AC137" s="28"/>
      <c r="AD137" s="13" t="str">
        <f t="shared" si="8"/>
        <v/>
      </c>
      <c r="AE137" s="33" t="str">
        <f t="shared" si="9"/>
        <v/>
      </c>
    </row>
    <row r="138" spans="1:31" ht="12" customHeight="1">
      <c r="A138" s="17" t="str">
        <f>IF(B138="","",MAX($A$31:A137)+1)</f>
        <v/>
      </c>
      <c r="B138" s="26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8"/>
      <c r="Z138" s="28"/>
      <c r="AA138" s="28"/>
      <c r="AB138" s="28"/>
      <c r="AC138" s="28"/>
      <c r="AD138" s="13" t="str">
        <f t="shared" si="8"/>
        <v/>
      </c>
      <c r="AE138" s="33" t="str">
        <f t="shared" si="9"/>
        <v/>
      </c>
    </row>
    <row r="139" spans="1:31" ht="12" customHeight="1">
      <c r="A139" s="17" t="str">
        <f>IF(B139="","",MAX($A$31:A138)+1)</f>
        <v/>
      </c>
      <c r="B139" s="26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8"/>
      <c r="Z139" s="28"/>
      <c r="AA139" s="28"/>
      <c r="AB139" s="28"/>
      <c r="AC139" s="28"/>
      <c r="AD139" s="13" t="str">
        <f t="shared" si="8"/>
        <v/>
      </c>
      <c r="AE139" s="33" t="str">
        <f t="shared" si="9"/>
        <v/>
      </c>
    </row>
    <row r="140" spans="1:31" ht="12" customHeight="1">
      <c r="A140" s="17" t="str">
        <f>IF(B140="","",MAX($A$31:A139)+1)</f>
        <v/>
      </c>
      <c r="B140" s="26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8"/>
      <c r="Z140" s="28"/>
      <c r="AA140" s="28"/>
      <c r="AB140" s="28"/>
      <c r="AC140" s="28"/>
      <c r="AD140" s="13" t="str">
        <f t="shared" si="8"/>
        <v/>
      </c>
      <c r="AE140" s="33" t="str">
        <f t="shared" si="9"/>
        <v/>
      </c>
    </row>
    <row r="141" spans="1:31" ht="12" customHeight="1">
      <c r="A141" s="17" t="str">
        <f>IF(B141="","",MAX($A$31:A140)+1)</f>
        <v/>
      </c>
      <c r="B141" s="26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8"/>
      <c r="Z141" s="28"/>
      <c r="AA141" s="28"/>
      <c r="AB141" s="28"/>
      <c r="AC141" s="28"/>
      <c r="AD141" s="13" t="str">
        <f t="shared" si="8"/>
        <v/>
      </c>
      <c r="AE141" s="33" t="str">
        <f t="shared" si="9"/>
        <v/>
      </c>
    </row>
    <row r="142" spans="1:31" ht="12" customHeight="1">
      <c r="A142" s="17" t="str">
        <f>IF(B142="","",MAX($A$31:A141)+1)</f>
        <v/>
      </c>
      <c r="B142" s="26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8"/>
      <c r="Z142" s="28"/>
      <c r="AA142" s="28"/>
      <c r="AB142" s="28"/>
      <c r="AC142" s="28"/>
      <c r="AD142" s="13" t="str">
        <f t="shared" si="8"/>
        <v/>
      </c>
      <c r="AE142" s="33" t="str">
        <f t="shared" si="9"/>
        <v/>
      </c>
    </row>
    <row r="143" spans="1:31" ht="12" customHeight="1">
      <c r="A143" s="17" t="str">
        <f>IF(B143="","",MAX($A$31:A142)+1)</f>
        <v/>
      </c>
      <c r="B143" s="26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8"/>
      <c r="Z143" s="28"/>
      <c r="AA143" s="28"/>
      <c r="AB143" s="28"/>
      <c r="AC143" s="28"/>
      <c r="AD143" s="13" t="str">
        <f t="shared" si="8"/>
        <v/>
      </c>
      <c r="AE143" s="33" t="str">
        <f t="shared" si="9"/>
        <v/>
      </c>
    </row>
    <row r="144" spans="1:31" ht="12" customHeight="1">
      <c r="A144" s="17" t="str">
        <f>IF(B144="","",MAX($A$31:A143)+1)</f>
        <v/>
      </c>
      <c r="B144" s="26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8"/>
      <c r="Z144" s="28"/>
      <c r="AA144" s="28"/>
      <c r="AB144" s="28"/>
      <c r="AC144" s="28"/>
      <c r="AD144" s="13" t="str">
        <f t="shared" si="8"/>
        <v/>
      </c>
      <c r="AE144" s="33" t="str">
        <f t="shared" si="9"/>
        <v/>
      </c>
    </row>
    <row r="145" spans="1:31" ht="12" customHeight="1">
      <c r="A145" s="17" t="str">
        <f>IF(B145="","",MAX($A$31:A144)+1)</f>
        <v/>
      </c>
      <c r="B145" s="26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8"/>
      <c r="Z145" s="28"/>
      <c r="AA145" s="28"/>
      <c r="AB145" s="28"/>
      <c r="AC145" s="28"/>
      <c r="AD145" s="13" t="str">
        <f t="shared" si="8"/>
        <v/>
      </c>
      <c r="AE145" s="33" t="str">
        <f t="shared" si="9"/>
        <v/>
      </c>
    </row>
    <row r="146" spans="1:31" ht="12" customHeight="1">
      <c r="A146" s="17" t="str">
        <f>IF(B146="","",MAX($A$31:A145)+1)</f>
        <v/>
      </c>
      <c r="B146" s="26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8"/>
      <c r="Z146" s="28"/>
      <c r="AA146" s="28"/>
      <c r="AB146" s="28"/>
      <c r="AC146" s="28"/>
      <c r="AD146" s="13" t="str">
        <f t="shared" si="8"/>
        <v/>
      </c>
      <c r="AE146" s="33" t="str">
        <f t="shared" si="9"/>
        <v/>
      </c>
    </row>
    <row r="147" spans="1:31" ht="12" customHeight="1">
      <c r="A147" s="17" t="str">
        <f>IF(B147="","",MAX($A$31:A146)+1)</f>
        <v/>
      </c>
      <c r="B147" s="26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8"/>
      <c r="Z147" s="28"/>
      <c r="AA147" s="28"/>
      <c r="AB147" s="28"/>
      <c r="AC147" s="28"/>
      <c r="AD147" s="13" t="str">
        <f t="shared" si="8"/>
        <v/>
      </c>
      <c r="AE147" s="33" t="str">
        <f t="shared" si="9"/>
        <v/>
      </c>
    </row>
    <row r="148" spans="1:31" ht="12" customHeight="1">
      <c r="A148" s="17" t="str">
        <f>IF(B148="","",MAX($A$31:A147)+1)</f>
        <v/>
      </c>
      <c r="B148" s="26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8"/>
      <c r="Z148" s="28"/>
      <c r="AA148" s="28"/>
      <c r="AB148" s="28"/>
      <c r="AC148" s="28"/>
      <c r="AD148" s="13" t="str">
        <f t="shared" si="8"/>
        <v/>
      </c>
      <c r="AE148" s="33" t="str">
        <f t="shared" si="9"/>
        <v/>
      </c>
    </row>
    <row r="149" spans="1:31" ht="12" customHeight="1">
      <c r="A149" s="17" t="str">
        <f>IF(B149="","",MAX($A$31:A148)+1)</f>
        <v/>
      </c>
      <c r="B149" s="26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8"/>
      <c r="Z149" s="28"/>
      <c r="AA149" s="28"/>
      <c r="AB149" s="28"/>
      <c r="AC149" s="28"/>
      <c r="AD149" s="13" t="str">
        <f t="shared" si="8"/>
        <v/>
      </c>
      <c r="AE149" s="33" t="str">
        <f t="shared" si="9"/>
        <v/>
      </c>
    </row>
    <row r="150" spans="1:31" ht="12" customHeight="1">
      <c r="A150" s="17" t="str">
        <f>IF(B150="","",MAX($A$31:A149)+1)</f>
        <v/>
      </c>
      <c r="B150" s="26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8"/>
      <c r="Z150" s="28"/>
      <c r="AA150" s="28"/>
      <c r="AB150" s="28"/>
      <c r="AC150" s="28"/>
      <c r="AD150" s="13" t="str">
        <f t="shared" si="8"/>
        <v/>
      </c>
      <c r="AE150" s="33" t="str">
        <f t="shared" si="9"/>
        <v/>
      </c>
    </row>
    <row r="151" spans="1:31" ht="12" customHeight="1">
      <c r="A151" s="17" t="str">
        <f>IF(B151="","",MAX($A$31:A150)+1)</f>
        <v/>
      </c>
      <c r="B151" s="26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8"/>
      <c r="Z151" s="28"/>
      <c r="AA151" s="28"/>
      <c r="AB151" s="28"/>
      <c r="AC151" s="28"/>
      <c r="AD151" s="13" t="str">
        <f t="shared" si="8"/>
        <v/>
      </c>
      <c r="AE151" s="33" t="str">
        <f t="shared" si="9"/>
        <v/>
      </c>
    </row>
    <row r="152" spans="1:31" ht="12" customHeight="1">
      <c r="A152" s="17" t="str">
        <f>IF(B152="","",MAX($A$31:A151)+1)</f>
        <v/>
      </c>
      <c r="B152" s="26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8"/>
      <c r="Z152" s="28"/>
      <c r="AA152" s="28"/>
      <c r="AB152" s="28"/>
      <c r="AC152" s="28"/>
      <c r="AD152" s="13" t="str">
        <f t="shared" si="8"/>
        <v/>
      </c>
      <c r="AE152" s="33" t="str">
        <f t="shared" si="9"/>
        <v/>
      </c>
    </row>
    <row r="153" spans="1:31" ht="12" customHeight="1">
      <c r="A153" s="17" t="str">
        <f>IF(B153="","",MAX($A$31:A152)+1)</f>
        <v/>
      </c>
      <c r="B153" s="26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8"/>
      <c r="Z153" s="28"/>
      <c r="AA153" s="28"/>
      <c r="AB153" s="28"/>
      <c r="AC153" s="28"/>
      <c r="AD153" s="13" t="str">
        <f t="shared" si="8"/>
        <v/>
      </c>
      <c r="AE153" s="33" t="str">
        <f t="shared" si="9"/>
        <v/>
      </c>
    </row>
    <row r="154" spans="1:31" ht="12" customHeight="1">
      <c r="A154" s="17" t="str">
        <f>IF(B154="","",MAX($A$31:A153)+1)</f>
        <v/>
      </c>
      <c r="B154" s="26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8"/>
      <c r="Z154" s="28"/>
      <c r="AA154" s="28"/>
      <c r="AB154" s="28"/>
      <c r="AC154" s="28"/>
      <c r="AD154" s="13" t="str">
        <f t="shared" si="8"/>
        <v/>
      </c>
      <c r="AE154" s="33" t="str">
        <f t="shared" si="9"/>
        <v/>
      </c>
    </row>
    <row r="155" spans="1:31" ht="12" customHeight="1">
      <c r="A155" s="17" t="str">
        <f>IF(B155="","",MAX($A$31:A154)+1)</f>
        <v/>
      </c>
      <c r="B155" s="26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8"/>
      <c r="Z155" s="28"/>
      <c r="AA155" s="28"/>
      <c r="AB155" s="28"/>
      <c r="AC155" s="28"/>
      <c r="AD155" s="13" t="str">
        <f t="shared" si="8"/>
        <v/>
      </c>
      <c r="AE155" s="33" t="str">
        <f t="shared" si="9"/>
        <v/>
      </c>
    </row>
    <row r="156" spans="1:31" ht="12" customHeight="1">
      <c r="A156" s="17" t="str">
        <f>IF(B156="","",MAX($A$31:A155)+1)</f>
        <v/>
      </c>
      <c r="B156" s="26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8"/>
      <c r="Z156" s="28"/>
      <c r="AA156" s="28"/>
      <c r="AB156" s="28"/>
      <c r="AC156" s="28"/>
      <c r="AD156" s="13" t="str">
        <f t="shared" si="8"/>
        <v/>
      </c>
      <c r="AE156" s="33" t="str">
        <f t="shared" si="9"/>
        <v/>
      </c>
    </row>
    <row r="157" spans="1:31" ht="12" customHeight="1">
      <c r="A157" s="17" t="str">
        <f>IF(B157="","",MAX($A$31:A156)+1)</f>
        <v/>
      </c>
      <c r="B157" s="26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8"/>
      <c r="Z157" s="28"/>
      <c r="AA157" s="28"/>
      <c r="AB157" s="28"/>
      <c r="AC157" s="28"/>
      <c r="AD157" s="13" t="str">
        <f t="shared" si="8"/>
        <v/>
      </c>
      <c r="AE157" s="33" t="str">
        <f t="shared" si="9"/>
        <v/>
      </c>
    </row>
    <row r="158" spans="1:31" ht="12" customHeight="1">
      <c r="A158" s="17" t="str">
        <f>IF(B158="","",MAX($A$31:A157)+1)</f>
        <v/>
      </c>
      <c r="B158" s="26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8"/>
      <c r="Z158" s="28"/>
      <c r="AA158" s="28"/>
      <c r="AB158" s="28"/>
      <c r="AC158" s="28"/>
      <c r="AD158" s="13" t="str">
        <f t="shared" si="8"/>
        <v/>
      </c>
      <c r="AE158" s="33" t="str">
        <f t="shared" si="9"/>
        <v/>
      </c>
    </row>
    <row r="159" spans="1:31" ht="12" customHeight="1">
      <c r="A159" s="17" t="str">
        <f>IF(B159="","",MAX($A$31:A158)+1)</f>
        <v/>
      </c>
      <c r="B159" s="26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8"/>
      <c r="Z159" s="28"/>
      <c r="AA159" s="28"/>
      <c r="AB159" s="28"/>
      <c r="AC159" s="28"/>
      <c r="AD159" s="13" t="str">
        <f t="shared" ref="AD159:AD201" si="10">IF(AND(A159="",B159=""),"",IF(OR(D159="Girmedi",D159="Devamsız"),"",IF(D159="Kopya",0,SUM(E159:AC159))))</f>
        <v/>
      </c>
      <c r="AE159" s="33" t="str">
        <f t="shared" si="9"/>
        <v/>
      </c>
    </row>
    <row r="160" spans="1:31" ht="12" customHeight="1">
      <c r="A160" s="17" t="str">
        <f>IF(B160="","",MAX($A$31:A159)+1)</f>
        <v/>
      </c>
      <c r="B160" s="26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8"/>
      <c r="Z160" s="28"/>
      <c r="AA160" s="28"/>
      <c r="AB160" s="28"/>
      <c r="AC160" s="28"/>
      <c r="AD160" s="13" t="str">
        <f t="shared" si="10"/>
        <v/>
      </c>
      <c r="AE160" s="33" t="str">
        <f t="shared" ref="AE160:AE170" si="11">IF(AD160="","",IF(AD160&lt;50,1,IF(AD160&lt;60,2,IF(AD160&lt;70,3,IF(AD160&lt;85,4,5)))))</f>
        <v/>
      </c>
    </row>
    <row r="161" spans="1:31" ht="12" customHeight="1">
      <c r="A161" s="17" t="str">
        <f>IF(B161="","",MAX($A$31:A160)+1)</f>
        <v/>
      </c>
      <c r="B161" s="26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8"/>
      <c r="Z161" s="28"/>
      <c r="AA161" s="28"/>
      <c r="AB161" s="28"/>
      <c r="AC161" s="28"/>
      <c r="AD161" s="13" t="str">
        <f t="shared" si="10"/>
        <v/>
      </c>
      <c r="AE161" s="33" t="str">
        <f t="shared" si="11"/>
        <v/>
      </c>
    </row>
    <row r="162" spans="1:31" ht="12" customHeight="1">
      <c r="A162" s="17" t="str">
        <f>IF(B162="","",MAX($A$31:A161)+1)</f>
        <v/>
      </c>
      <c r="B162" s="26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8"/>
      <c r="Z162" s="28"/>
      <c r="AA162" s="28"/>
      <c r="AB162" s="28"/>
      <c r="AC162" s="28"/>
      <c r="AD162" s="13" t="str">
        <f t="shared" si="10"/>
        <v/>
      </c>
      <c r="AE162" s="33" t="str">
        <f t="shared" si="11"/>
        <v/>
      </c>
    </row>
    <row r="163" spans="1:31" ht="12" customHeight="1">
      <c r="A163" s="17" t="str">
        <f>IF(B163="","",MAX($A$31:A162)+1)</f>
        <v/>
      </c>
      <c r="B163" s="26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8"/>
      <c r="Z163" s="28"/>
      <c r="AA163" s="28"/>
      <c r="AB163" s="28"/>
      <c r="AC163" s="28"/>
      <c r="AD163" s="13" t="str">
        <f t="shared" si="10"/>
        <v/>
      </c>
      <c r="AE163" s="33" t="str">
        <f t="shared" si="11"/>
        <v/>
      </c>
    </row>
    <row r="164" spans="1:31" ht="12" customHeight="1">
      <c r="A164" s="17" t="str">
        <f>IF(B164="","",MAX($A$31:A163)+1)</f>
        <v/>
      </c>
      <c r="B164" s="26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8"/>
      <c r="Z164" s="28"/>
      <c r="AA164" s="28"/>
      <c r="AB164" s="28"/>
      <c r="AC164" s="28"/>
      <c r="AD164" s="13" t="str">
        <f t="shared" si="10"/>
        <v/>
      </c>
      <c r="AE164" s="33" t="str">
        <f t="shared" si="11"/>
        <v/>
      </c>
    </row>
    <row r="165" spans="1:31" ht="12" customHeight="1">
      <c r="A165" s="17" t="str">
        <f>IF(B165="","",MAX($A$31:A164)+1)</f>
        <v/>
      </c>
      <c r="B165" s="26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8"/>
      <c r="Z165" s="28"/>
      <c r="AA165" s="28"/>
      <c r="AB165" s="28"/>
      <c r="AC165" s="28"/>
      <c r="AD165" s="13" t="str">
        <f t="shared" si="10"/>
        <v/>
      </c>
      <c r="AE165" s="33" t="str">
        <f t="shared" si="11"/>
        <v/>
      </c>
    </row>
    <row r="166" spans="1:31" ht="12" customHeight="1">
      <c r="A166" s="17" t="str">
        <f>IF(B166="","",MAX($A$31:A165)+1)</f>
        <v/>
      </c>
      <c r="B166" s="26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8"/>
      <c r="Z166" s="28"/>
      <c r="AA166" s="28"/>
      <c r="AB166" s="28"/>
      <c r="AC166" s="28"/>
      <c r="AD166" s="13" t="str">
        <f t="shared" si="10"/>
        <v/>
      </c>
      <c r="AE166" s="33" t="str">
        <f t="shared" si="11"/>
        <v/>
      </c>
    </row>
    <row r="167" spans="1:31" ht="12" customHeight="1">
      <c r="A167" s="17" t="str">
        <f>IF(B167="","",MAX($A$31:A166)+1)</f>
        <v/>
      </c>
      <c r="B167" s="26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8"/>
      <c r="Z167" s="28"/>
      <c r="AA167" s="28"/>
      <c r="AB167" s="28"/>
      <c r="AC167" s="28"/>
      <c r="AD167" s="13" t="str">
        <f t="shared" si="10"/>
        <v/>
      </c>
      <c r="AE167" s="33" t="str">
        <f t="shared" si="11"/>
        <v/>
      </c>
    </row>
    <row r="168" spans="1:31" ht="12" customHeight="1">
      <c r="A168" s="17" t="str">
        <f>IF(B168="","",MAX($A$31:A167)+1)</f>
        <v/>
      </c>
      <c r="B168" s="26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8"/>
      <c r="Z168" s="28"/>
      <c r="AA168" s="28"/>
      <c r="AB168" s="28"/>
      <c r="AC168" s="28"/>
      <c r="AD168" s="13" t="str">
        <f t="shared" si="10"/>
        <v/>
      </c>
      <c r="AE168" s="33" t="str">
        <f t="shared" si="11"/>
        <v/>
      </c>
    </row>
    <row r="169" spans="1:31" ht="12" customHeight="1">
      <c r="A169" s="17" t="str">
        <f>IF(B169="","",MAX($A$31:A168)+1)</f>
        <v/>
      </c>
      <c r="B169" s="26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8"/>
      <c r="Z169" s="28"/>
      <c r="AA169" s="28"/>
      <c r="AB169" s="28"/>
      <c r="AC169" s="28"/>
      <c r="AD169" s="13" t="str">
        <f t="shared" si="10"/>
        <v/>
      </c>
      <c r="AE169" s="33" t="str">
        <f t="shared" si="11"/>
        <v/>
      </c>
    </row>
    <row r="170" spans="1:31" ht="12" customHeight="1">
      <c r="A170" s="17" t="str">
        <f>IF(B170="","",MAX($A$31:A169)+1)</f>
        <v/>
      </c>
      <c r="B170" s="26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8"/>
      <c r="Z170" s="28"/>
      <c r="AA170" s="28"/>
      <c r="AB170" s="28"/>
      <c r="AC170" s="28"/>
      <c r="AD170" s="13" t="str">
        <f t="shared" si="10"/>
        <v/>
      </c>
      <c r="AE170" s="33" t="str">
        <f t="shared" si="11"/>
        <v/>
      </c>
    </row>
    <row r="171" spans="1:31">
      <c r="AD171" s="13" t="str">
        <f t="shared" si="10"/>
        <v/>
      </c>
    </row>
    <row r="172" spans="1:31">
      <c r="AD172" s="13" t="str">
        <f t="shared" si="10"/>
        <v/>
      </c>
    </row>
    <row r="173" spans="1:31">
      <c r="AD173" s="13" t="str">
        <f t="shared" si="10"/>
        <v/>
      </c>
    </row>
    <row r="174" spans="1:31">
      <c r="AD174" s="13" t="str">
        <f t="shared" si="10"/>
        <v/>
      </c>
    </row>
    <row r="175" spans="1:31">
      <c r="AD175" s="13" t="str">
        <f t="shared" si="10"/>
        <v/>
      </c>
    </row>
    <row r="176" spans="1:31">
      <c r="AD176" s="13" t="str">
        <f t="shared" si="10"/>
        <v/>
      </c>
    </row>
    <row r="177" spans="30:30">
      <c r="AD177" s="13" t="str">
        <f t="shared" si="10"/>
        <v/>
      </c>
    </row>
    <row r="178" spans="30:30">
      <c r="AD178" s="13" t="str">
        <f t="shared" si="10"/>
        <v/>
      </c>
    </row>
    <row r="179" spans="30:30">
      <c r="AD179" s="13" t="str">
        <f t="shared" si="10"/>
        <v/>
      </c>
    </row>
    <row r="180" spans="30:30">
      <c r="AD180" s="13" t="str">
        <f t="shared" si="10"/>
        <v/>
      </c>
    </row>
    <row r="181" spans="30:30">
      <c r="AD181" s="13" t="str">
        <f t="shared" si="10"/>
        <v/>
      </c>
    </row>
    <row r="182" spans="30:30">
      <c r="AD182" s="13" t="str">
        <f t="shared" si="10"/>
        <v/>
      </c>
    </row>
    <row r="183" spans="30:30">
      <c r="AD183" s="13" t="str">
        <f t="shared" si="10"/>
        <v/>
      </c>
    </row>
    <row r="184" spans="30:30">
      <c r="AD184" s="13" t="str">
        <f t="shared" si="10"/>
        <v/>
      </c>
    </row>
    <row r="185" spans="30:30">
      <c r="AD185" s="13" t="str">
        <f t="shared" si="10"/>
        <v/>
      </c>
    </row>
    <row r="186" spans="30:30">
      <c r="AD186" s="13" t="str">
        <f t="shared" si="10"/>
        <v/>
      </c>
    </row>
    <row r="187" spans="30:30">
      <c r="AD187" s="13" t="str">
        <f t="shared" si="10"/>
        <v/>
      </c>
    </row>
    <row r="188" spans="30:30">
      <c r="AD188" s="13" t="str">
        <f t="shared" si="10"/>
        <v/>
      </c>
    </row>
    <row r="189" spans="30:30">
      <c r="AD189" s="13" t="str">
        <f t="shared" si="10"/>
        <v/>
      </c>
    </row>
    <row r="190" spans="30:30">
      <c r="AD190" s="13" t="str">
        <f t="shared" si="10"/>
        <v/>
      </c>
    </row>
    <row r="191" spans="30:30">
      <c r="AD191" s="13" t="str">
        <f t="shared" si="10"/>
        <v/>
      </c>
    </row>
    <row r="192" spans="30:30">
      <c r="AD192" s="13" t="str">
        <f t="shared" si="10"/>
        <v/>
      </c>
    </row>
    <row r="193" spans="30:30">
      <c r="AD193" s="13" t="str">
        <f t="shared" si="10"/>
        <v/>
      </c>
    </row>
    <row r="194" spans="30:30">
      <c r="AD194" s="13" t="str">
        <f t="shared" si="10"/>
        <v/>
      </c>
    </row>
    <row r="195" spans="30:30">
      <c r="AD195" s="13" t="str">
        <f t="shared" si="10"/>
        <v/>
      </c>
    </row>
    <row r="196" spans="30:30">
      <c r="AD196" s="13" t="str">
        <f t="shared" si="10"/>
        <v/>
      </c>
    </row>
    <row r="197" spans="30:30">
      <c r="AD197" s="13" t="str">
        <f t="shared" si="10"/>
        <v/>
      </c>
    </row>
    <row r="198" spans="30:30">
      <c r="AD198" s="13" t="str">
        <f t="shared" si="10"/>
        <v/>
      </c>
    </row>
    <row r="199" spans="30:30">
      <c r="AD199" s="13" t="str">
        <f t="shared" si="10"/>
        <v/>
      </c>
    </row>
    <row r="200" spans="30:30">
      <c r="AD200" s="13" t="str">
        <f t="shared" si="10"/>
        <v/>
      </c>
    </row>
    <row r="201" spans="30:30">
      <c r="AD201" s="13" t="str">
        <f t="shared" si="10"/>
        <v/>
      </c>
    </row>
  </sheetData>
  <mergeCells count="70">
    <mergeCell ref="A28:D28"/>
    <mergeCell ref="A29:AD29"/>
    <mergeCell ref="T11:AD11"/>
    <mergeCell ref="P12:S12"/>
    <mergeCell ref="T12:AD12"/>
    <mergeCell ref="C13:F13"/>
    <mergeCell ref="P13:S14"/>
    <mergeCell ref="T13:AD14"/>
    <mergeCell ref="H14:K14"/>
    <mergeCell ref="L14:O14"/>
    <mergeCell ref="A26:D26"/>
    <mergeCell ref="A23:D23"/>
    <mergeCell ref="A24:D24"/>
    <mergeCell ref="A16:C16"/>
    <mergeCell ref="A17:AD18"/>
    <mergeCell ref="A19:AD19"/>
    <mergeCell ref="A27:D27"/>
    <mergeCell ref="J5:S5"/>
    <mergeCell ref="T3:U3"/>
    <mergeCell ref="T4:U4"/>
    <mergeCell ref="T5:U5"/>
    <mergeCell ref="A25:D25"/>
    <mergeCell ref="H13:K13"/>
    <mergeCell ref="L13:O13"/>
    <mergeCell ref="C9:F9"/>
    <mergeCell ref="H9:K9"/>
    <mergeCell ref="L9:O9"/>
    <mergeCell ref="P9:S9"/>
    <mergeCell ref="C10:F10"/>
    <mergeCell ref="A21:D21"/>
    <mergeCell ref="C8:G8"/>
    <mergeCell ref="T8:AD8"/>
    <mergeCell ref="H8:K8"/>
    <mergeCell ref="L8:O8"/>
    <mergeCell ref="P8:S8"/>
    <mergeCell ref="A22:D22"/>
    <mergeCell ref="A20:D20"/>
    <mergeCell ref="C11:F11"/>
    <mergeCell ref="H11:K11"/>
    <mergeCell ref="L11:O11"/>
    <mergeCell ref="E20:AD20"/>
    <mergeCell ref="AD21:AD22"/>
    <mergeCell ref="P11:S11"/>
    <mergeCell ref="C12:F12"/>
    <mergeCell ref="H12:K12"/>
    <mergeCell ref="L12:O12"/>
    <mergeCell ref="T10:AD10"/>
    <mergeCell ref="A4:D4"/>
    <mergeCell ref="E4:G4"/>
    <mergeCell ref="H4:I4"/>
    <mergeCell ref="A5:D5"/>
    <mergeCell ref="E5:G5"/>
    <mergeCell ref="H5:I5"/>
    <mergeCell ref="V4:AD4"/>
    <mergeCell ref="V5:AD5"/>
    <mergeCell ref="T9:AD9"/>
    <mergeCell ref="J4:S4"/>
    <mergeCell ref="H10:K10"/>
    <mergeCell ref="L10:O10"/>
    <mergeCell ref="P10:S10"/>
    <mergeCell ref="H7:K7"/>
    <mergeCell ref="L7:O7"/>
    <mergeCell ref="A1:AD1"/>
    <mergeCell ref="E2:AD2"/>
    <mergeCell ref="V3:AD3"/>
    <mergeCell ref="A2:D2"/>
    <mergeCell ref="A3:D3"/>
    <mergeCell ref="E3:G3"/>
    <mergeCell ref="H3:I3"/>
    <mergeCell ref="J3:S3"/>
  </mergeCells>
  <conditionalFormatting sqref="A31:A36 A37:D170">
    <cfRule type="expression" dxfId="95" priority="31">
      <formula>$B31=""</formula>
    </cfRule>
  </conditionalFormatting>
  <conditionalFormatting sqref="A31:A36 A37:AC170">
    <cfRule type="expression" dxfId="94" priority="32">
      <formula>$B31&gt;0</formula>
    </cfRule>
  </conditionalFormatting>
  <conditionalFormatting sqref="B37:B63">
    <cfRule type="expression" dxfId="93" priority="30">
      <formula>$B37=""</formula>
    </cfRule>
  </conditionalFormatting>
  <conditionalFormatting sqref="A64:C170 D37:AC170">
    <cfRule type="expression" dxfId="92" priority="37">
      <formula>$B37=""</formula>
    </cfRule>
  </conditionalFormatting>
  <conditionalFormatting sqref="E37:AC170">
    <cfRule type="expression" dxfId="91" priority="33">
      <formula>$D37="Kopya"</formula>
    </cfRule>
    <cfRule type="expression" dxfId="90" priority="35">
      <formula>$D37="Girmedi"</formula>
    </cfRule>
    <cfRule type="expression" dxfId="89" priority="36">
      <formula>E37&gt;=E$23*0.7</formula>
    </cfRule>
    <cfRule type="expression" dxfId="88" priority="38">
      <formula>E37&lt;E$23*0.5</formula>
    </cfRule>
    <cfRule type="expression" dxfId="87" priority="39">
      <formula>E37&lt;E$23*0.7</formula>
    </cfRule>
  </conditionalFormatting>
  <conditionalFormatting sqref="AD23">
    <cfRule type="expression" dxfId="86" priority="40">
      <formula>$AD$23=100</formula>
    </cfRule>
  </conditionalFormatting>
  <conditionalFormatting sqref="E37:AC170">
    <cfRule type="expression" dxfId="84" priority="29">
      <formula>$D37="Devamsız"</formula>
    </cfRule>
  </conditionalFormatting>
  <conditionalFormatting sqref="B31:B36">
    <cfRule type="expression" dxfId="83" priority="17">
      <formula>$B31=""</formula>
    </cfRule>
  </conditionalFormatting>
  <conditionalFormatting sqref="B31:C36">
    <cfRule type="expression" dxfId="82" priority="18">
      <formula>$B31=""</formula>
    </cfRule>
  </conditionalFormatting>
  <conditionalFormatting sqref="B31:C36">
    <cfRule type="expression" dxfId="81" priority="19">
      <formula>$B31&gt;0</formula>
    </cfRule>
  </conditionalFormatting>
  <conditionalFormatting sqref="D31:D36">
    <cfRule type="expression" dxfId="80" priority="21">
      <formula>$B31=""</formula>
    </cfRule>
  </conditionalFormatting>
  <conditionalFormatting sqref="D31:AC36">
    <cfRule type="expression" dxfId="79" priority="22">
      <formula>$B31&gt;0</formula>
    </cfRule>
  </conditionalFormatting>
  <conditionalFormatting sqref="D31:AC36">
    <cfRule type="expression" dxfId="78" priority="26">
      <formula>$B31=""</formula>
    </cfRule>
  </conditionalFormatting>
  <conditionalFormatting sqref="E31:AC36">
    <cfRule type="expression" dxfId="77" priority="23">
      <formula>$D31="Kopya"</formula>
    </cfRule>
    <cfRule type="expression" dxfId="76" priority="24">
      <formula>$D31="Girmedi"</formula>
    </cfRule>
    <cfRule type="expression" dxfId="75" priority="25">
      <formula>E31&gt;=E$23*0.7</formula>
    </cfRule>
    <cfRule type="expression" dxfId="74" priority="27">
      <formula>E31&lt;E$23*0.5</formula>
    </cfRule>
    <cfRule type="expression" dxfId="73" priority="28">
      <formula>E31&lt;E$23*0.7</formula>
    </cfRule>
  </conditionalFormatting>
  <conditionalFormatting sqref="E31:AC36">
    <cfRule type="expression" dxfId="72" priority="20">
      <formula>$D31="Devamsız"</formula>
    </cfRule>
  </conditionalFormatting>
  <conditionalFormatting sqref="AD31:AD201">
    <cfRule type="expression" dxfId="15" priority="1">
      <formula>$B31&gt;0</formula>
    </cfRule>
  </conditionalFormatting>
  <conditionalFormatting sqref="AD31:AD201">
    <cfRule type="expression" dxfId="14" priority="6">
      <formula>$B31=""</formula>
    </cfRule>
  </conditionalFormatting>
  <conditionalFormatting sqref="AD31:AD201">
    <cfRule type="expression" dxfId="13" priority="2">
      <formula>$D31="Kopya"</formula>
    </cfRule>
    <cfRule type="expression" dxfId="12" priority="4">
      <formula>$D31="Girmedi"</formula>
    </cfRule>
    <cfRule type="expression" dxfId="11" priority="5">
      <formula>AD31&gt;=AD$23*0.7</formula>
    </cfRule>
    <cfRule type="expression" dxfId="10" priority="7">
      <formula>AD31&lt;AD$23*0.5</formula>
    </cfRule>
    <cfRule type="expression" dxfId="9" priority="8">
      <formula>AD31&lt;AD$23*0.7</formula>
    </cfRule>
  </conditionalFormatting>
  <conditionalFormatting sqref="AD31:AD201">
    <cfRule type="expression" dxfId="8" priority="3">
      <formula>$B31=""</formula>
    </cfRule>
  </conditionalFormatting>
  <dataValidations count="5">
    <dataValidation type="list" allowBlank="1" showInputMessage="1" showErrorMessage="1" sqref="E4:G4" xr:uid="{A3173724-0F0A-4FCB-8DF5-1EE0B96B57F4}">
      <formula1>"Güz,Bahar"</formula1>
    </dataValidation>
    <dataValidation type="list" allowBlank="1" showInputMessage="1" showErrorMessage="1" sqref="E5:G6" xr:uid="{080CA0EF-B0E5-4FA5-A1DD-098B3E7DE3B2}">
      <formula1>"Deniz ve Liman İşletmeciliği,Gemi İnşaatı,Su Altı Teknolojisi"</formula1>
    </dataValidation>
    <dataValidation type="list" allowBlank="1" showInputMessage="1" showErrorMessage="1" sqref="J4" xr:uid="{CB636651-0882-4E18-A667-FB341C739CB2}">
      <formula1>"1. Sınıf,2. Sınıf"</formula1>
    </dataValidation>
    <dataValidation type="list" allowBlank="1" showInputMessage="1" showErrorMessage="1" sqref="D31:D170" xr:uid="{01F6C005-9673-43A3-BA97-FEFF0F2B5405}">
      <formula1>"Girmedi,Kopya,Devamsız,"</formula1>
    </dataValidation>
    <dataValidation type="list" allowBlank="1" showInputMessage="1" showErrorMessage="1" sqref="J5:S6" xr:uid="{E2709C28-2467-4B94-9C0E-08099FF5A917}">
      <mc:AlternateContent xmlns:x12ac="http://schemas.microsoft.com/office/spreadsheetml/2011/1/ac" xmlns:mc="http://schemas.openxmlformats.org/markup-compatibility/2006">
        <mc:Choice Requires="x12ac">
          <x12ac:list>Vize,Final,Bütünleme,Tek Ders,"Diğer(Ödev,Uygulama vb.)"</x12ac:list>
        </mc:Choice>
        <mc:Fallback>
          <formula1>"Vize,Final,Bütünleme,Tek Ders,Diğer(Ödev,Uygulama vb.)"</formula1>
        </mc:Fallback>
      </mc:AlternateContent>
    </dataValidation>
  </dataValidation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5086-32E8-4AE0-A390-ED0E400506CF}">
  <dimension ref="A1:AF202"/>
  <sheetViews>
    <sheetView tabSelected="1" topLeftCell="A22" zoomScale="70" zoomScaleNormal="70" workbookViewId="0">
      <selection activeCell="M52" sqref="M52"/>
    </sheetView>
  </sheetViews>
  <sheetFormatPr defaultColWidth="4.28515625" defaultRowHeight="15"/>
  <cols>
    <col min="1" max="1" width="5.85546875" style="1" customWidth="1"/>
    <col min="2" max="2" width="15.85546875" style="1" customWidth="1"/>
    <col min="3" max="3" width="21.85546875" style="1" customWidth="1"/>
    <col min="4" max="4" width="8" style="39" customWidth="1"/>
    <col min="5" max="6" width="10" style="39" customWidth="1"/>
    <col min="7" max="7" width="10.7109375" style="39" customWidth="1"/>
    <col min="8" max="8" width="10" style="39" customWidth="1"/>
    <col min="9" max="9" width="12.140625" style="39" customWidth="1"/>
    <col min="10" max="29" width="10" style="39" customWidth="1"/>
    <col min="30" max="30" width="5.85546875" style="1" customWidth="1"/>
    <col min="31" max="31" width="2.28515625" style="39" bestFit="1" customWidth="1"/>
    <col min="32" max="32" width="5" style="1" bestFit="1" customWidth="1"/>
    <col min="33" max="16384" width="4.28515625" style="1"/>
  </cols>
  <sheetData>
    <row r="1" spans="1:30" ht="80.25" customHeight="1" thickBot="1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5.75">
      <c r="A2" s="48" t="s">
        <v>1</v>
      </c>
      <c r="B2" s="49"/>
      <c r="C2" s="49"/>
      <c r="D2" s="50"/>
      <c r="E2" s="42" t="s">
        <v>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4"/>
    </row>
    <row r="3" spans="1:30" ht="15.75">
      <c r="A3" s="51" t="s">
        <v>0</v>
      </c>
      <c r="B3" s="52"/>
      <c r="C3" s="52"/>
      <c r="D3" s="53"/>
      <c r="E3" s="54" t="s">
        <v>41</v>
      </c>
      <c r="F3" s="55"/>
      <c r="G3" s="56"/>
      <c r="H3" s="57" t="s">
        <v>33</v>
      </c>
      <c r="I3" s="53"/>
      <c r="J3" s="54" t="s">
        <v>66</v>
      </c>
      <c r="K3" s="55"/>
      <c r="L3" s="55"/>
      <c r="M3" s="55"/>
      <c r="N3" s="55"/>
      <c r="O3" s="55"/>
      <c r="P3" s="55"/>
      <c r="Q3" s="55"/>
      <c r="R3" s="55"/>
      <c r="S3" s="56"/>
      <c r="T3" s="104" t="s">
        <v>61</v>
      </c>
      <c r="U3" s="105"/>
      <c r="V3" s="45">
        <v>46126</v>
      </c>
      <c r="W3" s="46"/>
      <c r="X3" s="46"/>
      <c r="Y3" s="46"/>
      <c r="Z3" s="46"/>
      <c r="AA3" s="46"/>
      <c r="AB3" s="46"/>
      <c r="AC3" s="46"/>
      <c r="AD3" s="47"/>
    </row>
    <row r="4" spans="1:30" ht="15.75">
      <c r="A4" s="51" t="s">
        <v>2</v>
      </c>
      <c r="B4" s="52"/>
      <c r="C4" s="52"/>
      <c r="D4" s="53"/>
      <c r="E4" s="54" t="s">
        <v>64</v>
      </c>
      <c r="F4" s="55"/>
      <c r="G4" s="56"/>
      <c r="H4" s="57" t="s">
        <v>34</v>
      </c>
      <c r="I4" s="53"/>
      <c r="J4" s="54" t="s">
        <v>42</v>
      </c>
      <c r="K4" s="55"/>
      <c r="L4" s="55"/>
      <c r="M4" s="55"/>
      <c r="N4" s="55"/>
      <c r="O4" s="55"/>
      <c r="P4" s="55"/>
      <c r="Q4" s="55"/>
      <c r="R4" s="55"/>
      <c r="S4" s="56"/>
      <c r="T4" s="104" t="s">
        <v>62</v>
      </c>
      <c r="U4" s="105"/>
      <c r="V4" s="65">
        <v>0.45833333333333331</v>
      </c>
      <c r="W4" s="66"/>
      <c r="X4" s="66"/>
      <c r="Y4" s="66"/>
      <c r="Z4" s="66"/>
      <c r="AA4" s="66"/>
      <c r="AB4" s="66"/>
      <c r="AC4" s="66"/>
      <c r="AD4" s="67"/>
    </row>
    <row r="5" spans="1:30" ht="16.5" thickBot="1">
      <c r="A5" s="61" t="s">
        <v>35</v>
      </c>
      <c r="B5" s="62"/>
      <c r="C5" s="62"/>
      <c r="D5" s="63"/>
      <c r="E5" s="54" t="s">
        <v>44</v>
      </c>
      <c r="F5" s="55"/>
      <c r="G5" s="56"/>
      <c r="H5" s="64" t="s">
        <v>43</v>
      </c>
      <c r="I5" s="63"/>
      <c r="J5" s="101" t="s">
        <v>65</v>
      </c>
      <c r="K5" s="102"/>
      <c r="L5" s="102"/>
      <c r="M5" s="102"/>
      <c r="N5" s="102"/>
      <c r="O5" s="102"/>
      <c r="P5" s="102"/>
      <c r="Q5" s="102"/>
      <c r="R5" s="102"/>
      <c r="S5" s="103"/>
      <c r="T5" s="68" t="s">
        <v>63</v>
      </c>
      <c r="U5" s="106"/>
      <c r="V5" s="68" t="s">
        <v>67</v>
      </c>
      <c r="W5" s="69"/>
      <c r="X5" s="69"/>
      <c r="Y5" s="69"/>
      <c r="Z5" s="69"/>
      <c r="AA5" s="69"/>
      <c r="AB5" s="69"/>
      <c r="AC5" s="69"/>
      <c r="AD5" s="70"/>
    </row>
    <row r="6" spans="1:30" ht="16.5" thickBot="1">
      <c r="A6" s="36"/>
      <c r="B6" s="36"/>
      <c r="C6" s="36"/>
      <c r="D6" s="36"/>
      <c r="E6" s="37"/>
      <c r="F6" s="37"/>
      <c r="G6" s="37"/>
      <c r="H6" s="36"/>
      <c r="I6" s="36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19.5" customHeight="1" thickBot="1">
      <c r="D7" s="1"/>
      <c r="E7" s="1"/>
      <c r="F7" s="1"/>
      <c r="G7" s="1"/>
      <c r="H7" s="78" t="s">
        <v>14</v>
      </c>
      <c r="I7" s="79"/>
      <c r="J7" s="79"/>
      <c r="K7" s="79"/>
      <c r="L7" s="80">
        <f>COUNTA($B$31:$B$203)-COUNTIF($D$31:$D$203,"G")-COUNTIF($D$31:$D$203,"K")</f>
        <v>8</v>
      </c>
      <c r="M7" s="80"/>
      <c r="N7" s="80"/>
      <c r="O7" s="8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0" ht="15.75">
      <c r="C8" s="110" t="s">
        <v>6</v>
      </c>
      <c r="D8" s="110"/>
      <c r="E8" s="110"/>
      <c r="F8" s="110"/>
      <c r="G8" s="111"/>
      <c r="H8" s="71" t="s">
        <v>71</v>
      </c>
      <c r="I8" s="72"/>
      <c r="J8" s="72"/>
      <c r="K8" s="72"/>
      <c r="L8" s="82">
        <f>L7-(L12+L14)</f>
        <v>6</v>
      </c>
      <c r="M8" s="73"/>
      <c r="N8" s="73"/>
      <c r="O8" s="74"/>
      <c r="P8" s="83" t="s">
        <v>16</v>
      </c>
      <c r="Q8" s="83"/>
      <c r="R8" s="83"/>
      <c r="S8" s="84"/>
      <c r="T8" s="112">
        <f>IF($L$8=0,"",AVERAGE(AD31:AD203))</f>
        <v>44.166666666666664</v>
      </c>
      <c r="U8" s="113"/>
      <c r="V8" s="113"/>
      <c r="W8" s="113"/>
      <c r="X8" s="113"/>
      <c r="Y8" s="113"/>
      <c r="Z8" s="113"/>
      <c r="AA8" s="113"/>
      <c r="AB8" s="113"/>
      <c r="AC8" s="113"/>
      <c r="AD8" s="114"/>
    </row>
    <row r="9" spans="1:30" ht="15.75">
      <c r="C9" s="89" t="s">
        <v>10</v>
      </c>
      <c r="D9" s="89"/>
      <c r="E9" s="89"/>
      <c r="F9" s="89"/>
      <c r="G9" s="39">
        <f>COUNTIF($AE$31:$AE$201,1)</f>
        <v>3</v>
      </c>
      <c r="H9" s="71" t="s">
        <v>12</v>
      </c>
      <c r="I9" s="72"/>
      <c r="J9" s="72"/>
      <c r="K9" s="72"/>
      <c r="L9" s="73">
        <f>COUNTIF($AE$31:$AE$203,"&gt;1")</f>
        <v>3</v>
      </c>
      <c r="M9" s="73"/>
      <c r="N9" s="73"/>
      <c r="O9" s="74"/>
      <c r="P9" s="75" t="s">
        <v>17</v>
      </c>
      <c r="Q9" s="76"/>
      <c r="R9" s="76"/>
      <c r="S9" s="77"/>
      <c r="T9" s="58">
        <f>IF($L$8=0,"",MEDIAN(AD31:AD203))</f>
        <v>40</v>
      </c>
      <c r="U9" s="59"/>
      <c r="V9" s="59"/>
      <c r="W9" s="59"/>
      <c r="X9" s="59"/>
      <c r="Y9" s="59"/>
      <c r="Z9" s="59"/>
      <c r="AA9" s="59"/>
      <c r="AB9" s="59"/>
      <c r="AC9" s="59"/>
      <c r="AD9" s="60"/>
    </row>
    <row r="10" spans="1:30" ht="15.75">
      <c r="C10" s="89" t="s">
        <v>7</v>
      </c>
      <c r="D10" s="89"/>
      <c r="E10" s="89"/>
      <c r="F10" s="89"/>
      <c r="G10" s="39">
        <f>COUNTIF($AE$31:$AE$201,2)</f>
        <v>0</v>
      </c>
      <c r="H10" s="71" t="s">
        <v>13</v>
      </c>
      <c r="I10" s="72"/>
      <c r="J10" s="72"/>
      <c r="K10" s="72"/>
      <c r="L10" s="73">
        <f>COUNTIF($AE$31:$AE$203,"1")</f>
        <v>3</v>
      </c>
      <c r="M10" s="73"/>
      <c r="N10" s="73"/>
      <c r="O10" s="74"/>
      <c r="P10" s="75" t="s">
        <v>18</v>
      </c>
      <c r="Q10" s="76"/>
      <c r="R10" s="76"/>
      <c r="S10" s="77"/>
      <c r="T10" s="58">
        <f>IF($L$8=0,"",(LARGE(AD31:AD203,1)-SMALL(AD31:AD203,1)))</f>
        <v>100</v>
      </c>
      <c r="U10" s="59"/>
      <c r="V10" s="59"/>
      <c r="W10" s="59"/>
      <c r="X10" s="59"/>
      <c r="Y10" s="59"/>
      <c r="Z10" s="59"/>
      <c r="AA10" s="59"/>
      <c r="AB10" s="59"/>
      <c r="AC10" s="59"/>
      <c r="AD10" s="60"/>
    </row>
    <row r="11" spans="1:30" ht="15.75">
      <c r="C11" s="89" t="s">
        <v>8</v>
      </c>
      <c r="D11" s="89"/>
      <c r="E11" s="89"/>
      <c r="F11" s="89"/>
      <c r="G11" s="39">
        <f>COUNTIF($AE$31:$AE$201,3)</f>
        <v>1</v>
      </c>
      <c r="H11" s="71" t="s">
        <v>15</v>
      </c>
      <c r="I11" s="72"/>
      <c r="J11" s="72"/>
      <c r="K11" s="72"/>
      <c r="L11" s="90">
        <f>IF($L$8=0,"",100*L9/$L$8)</f>
        <v>50</v>
      </c>
      <c r="M11" s="90"/>
      <c r="N11" s="90"/>
      <c r="O11" s="91"/>
      <c r="P11" s="75" t="s">
        <v>19</v>
      </c>
      <c r="Q11" s="76"/>
      <c r="R11" s="76"/>
      <c r="S11" s="77"/>
      <c r="T11" s="119">
        <f>IF($L$8=0,"",(STDEV(AD31:AD203)))</f>
        <v>43.636758205286824</v>
      </c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</row>
    <row r="12" spans="1:30" ht="15.75">
      <c r="C12" s="89" t="s">
        <v>9</v>
      </c>
      <c r="D12" s="89"/>
      <c r="E12" s="89"/>
      <c r="F12" s="89"/>
      <c r="G12" s="39">
        <f>COUNTIF($AE$31:$AE$201,4)</f>
        <v>0</v>
      </c>
      <c r="H12" s="71" t="s">
        <v>31</v>
      </c>
      <c r="I12" s="72"/>
      <c r="J12" s="72"/>
      <c r="K12" s="72"/>
      <c r="L12" s="96">
        <f>COUNTIF(D31:D203,"Girmedi")</f>
        <v>1</v>
      </c>
      <c r="M12" s="96"/>
      <c r="N12" s="96"/>
      <c r="O12" s="97"/>
      <c r="P12" s="75" t="s">
        <v>21</v>
      </c>
      <c r="Q12" s="76"/>
      <c r="R12" s="76"/>
      <c r="S12" s="77"/>
      <c r="T12" s="122">
        <f>IF($L$8=0,"",IF(T11=0,"",(3*($T$8-$T$9)/$T$11)))</f>
        <v>0.2864557431419264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</row>
    <row r="13" spans="1:30" ht="15.75">
      <c r="C13" s="89" t="s">
        <v>11</v>
      </c>
      <c r="D13" s="89"/>
      <c r="E13" s="89"/>
      <c r="F13" s="89"/>
      <c r="G13" s="39">
        <f>COUNTIF($AE$31:$AE$201,5)</f>
        <v>2</v>
      </c>
      <c r="H13" s="71" t="s">
        <v>32</v>
      </c>
      <c r="I13" s="72"/>
      <c r="J13" s="72"/>
      <c r="K13" s="72"/>
      <c r="L13" s="96">
        <f>COUNTIF(D31:D203,"Kopya")</f>
        <v>2</v>
      </c>
      <c r="M13" s="96"/>
      <c r="N13" s="96"/>
      <c r="O13" s="97"/>
      <c r="P13" s="125" t="s">
        <v>20</v>
      </c>
      <c r="Q13" s="126"/>
      <c r="R13" s="126"/>
      <c r="S13" s="127"/>
      <c r="T13" s="130" t="str">
        <f>IF(T10=0,"Tüm Öğrenciler Eşit Puanlı Olamaz",IF(T12="","",(IF(T12&lt;=0,"SINAV KOLAY",IF(T12&lt;0.1,"SINAV HAFİF ZOR",IF(T12&lt;=0.25,"SINAV ORTA ZOR","SINAV ÇOK ZOR"))))))</f>
        <v>SINAV ÇOK ZOR</v>
      </c>
      <c r="U13" s="131"/>
      <c r="V13" s="131"/>
      <c r="W13" s="131"/>
      <c r="X13" s="131"/>
      <c r="Y13" s="132"/>
      <c r="Z13" s="132"/>
      <c r="AA13" s="132"/>
      <c r="AB13" s="132"/>
      <c r="AC13" s="132"/>
      <c r="AD13" s="133"/>
    </row>
    <row r="14" spans="1:30" ht="16.5" thickBot="1">
      <c r="C14" s="38"/>
      <c r="D14" s="38"/>
      <c r="E14" s="38"/>
      <c r="F14" s="38"/>
      <c r="H14" s="137" t="s">
        <v>60</v>
      </c>
      <c r="I14" s="138"/>
      <c r="J14" s="138"/>
      <c r="K14" s="138"/>
      <c r="L14" s="139">
        <f>COUNTIF(D31:D203,"Devamsız")</f>
        <v>1</v>
      </c>
      <c r="M14" s="139"/>
      <c r="N14" s="139"/>
      <c r="O14" s="140"/>
      <c r="P14" s="128"/>
      <c r="Q14" s="128"/>
      <c r="R14" s="128"/>
      <c r="S14" s="129"/>
      <c r="T14" s="134"/>
      <c r="U14" s="135"/>
      <c r="V14" s="135"/>
      <c r="W14" s="135"/>
      <c r="X14" s="135"/>
      <c r="Y14" s="135"/>
      <c r="Z14" s="135"/>
      <c r="AA14" s="135"/>
      <c r="AB14" s="135"/>
      <c r="AC14" s="135"/>
      <c r="AD14" s="136"/>
    </row>
    <row r="15" spans="1:30" ht="15.75">
      <c r="E15" s="40"/>
      <c r="F15" s="40"/>
      <c r="G15" s="40"/>
      <c r="H15" s="40"/>
      <c r="I15" s="4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0" ht="15.75">
      <c r="A16" s="144" t="s">
        <v>22</v>
      </c>
      <c r="B16" s="144"/>
      <c r="C16" s="14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2" ht="15" customHeight="1">
      <c r="A17" s="145" t="str">
        <f>IF(T10=0,"Tüm öğrenciler yapılan sınavdan eşit puan aldıkları için istatistiksel olarak yorum yapılamaz","     "&amp;IF(T13="","",(IF($T$13="SINAV KOLAY","Sınavın Çarpıklık Değerine (Zorluk Derecesine) göre; Sınav Kolaydır. Sınav öğrenci seviyesinin altındadır yada beklenen davranışlar çok iyi kazanılmıştır.",IF($T$13="SINAV HAFİF ZOR","Sınavın Çarpıklık Değerine (Zorluk Derecesine) göre; Sınav Hafif Zordur. Sınav öğrenci seviyesindedir yada beklenen davranışlar kazanılmıştır.",IF($T$13="SINAV ORTA ZOR","Sınavın Çarpıklık Değerine (Zorluk Derecesine) göre; Sınav Orta Zordur. Sınav öğrenci seviyesinin biraz üzerindedir yada beklenen davranışların bir kısmı kazanılmamıştır.",IF($T$13="SINAV ÇOK ZOR","Sınavın Çarpıklık Değerine (Zorluk Derecesine) göre; Sınav Çok Zordur. Sınav öğrenci seviyesinin üzerindedir yada beklenen davranışlar kazanılmamıştır.",""))))&amp;IF($T$10&gt;=$AD$23/2+10," Dizi genişliği büyük olduğundan öğrenciler arasında belirgin bir seviye farkı vardır.",IF($T$10&lt;=$AD$23/2-10," Dizi genişliği küçük olduğundan öğrencilerin çoğunluğu aynı seviyededir."," Dizi genişliği beklenen değerdedir ve öğrenciler arasında seviye farkı yoktur."))&amp;IF($T$10/$T$11&lt;4," Standart Sapma büyüktür ve Sınavın güvenilirliği yüksektir.",IF($T$10/$T$11&gt;6," Standart Sapma küçüktür ve Sınavın güvenilirliği düşüktür."," Standart Sapma beklenen değerdedir ve Sınavın güvenilirliği iyidir.")))))</f>
        <v xml:space="preserve">     Sınavın Çarpıklık Değerine (Zorluk Derecesine) göre; Sınav Çok Zordur. Sınav öğrenci seviyesinin üzerindedir yada beklenen davranışlar kazanılmamıştır. Dizi genişliği büyük olduğundan öğrenciler arasında belirgin bir seviye farkı vardır. Standart Sapma büyüktür ve Sınavın güvenilirliği yüksektir.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</row>
    <row r="18" spans="1:32" ht="36.950000000000003" customHeight="1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</row>
    <row r="19" spans="1:32" ht="51" customHeight="1" thickBot="1">
      <c r="A19" s="146" t="str">
        <f>IF(COUNTIF(E28:X28,"GERİ BİLDİRİM VERİLMELİ")&gt;0,"     "&amp;IF(E28="GERİ BİLDİRİM VERİLMELİ",E22,"")&amp;IF(F28="GERİ BİLDİRİM VERİLMELİ"," - "&amp;F22,"")&amp;IF(G28="GERİ BİLDİRİM VERİLMELİ"," - "&amp;G22,"")&amp;IF(H28="GERİ BİLDİRİM VERİLMELİ"," - "&amp;H22,"")&amp;IF(I28="GERİ BİLDİRİM VERİLMELİ"," - "&amp;I22,"")&amp;IF(J28="GERİ BİLDİRİM VERİLMELİ"," - "&amp;J22,"")&amp;IF(K28="GERİ BİLDİRİM VERİLMELİ"," - "&amp;K22,"")&amp;IF(L28="GERİ BİLDİRİM VERİLMELİ"," - "&amp;L22,"")&amp;IF(M28="GERİ BİLDİRİM VERİLMELİ"," - "&amp;M22,"")&amp;IF(N28="GERİ BİLDİRİM VERİLMELİ"," - "&amp;N22,"")&amp;IF(O28="GERİ BİLDİRİM VERİLMELİ"," - "&amp;O22,"")&amp;IF(P28="GERİ BİLDİRİM VERİLMELİ"," - "&amp;P22,"")&amp;IF(Q28="GERİ BİLDİRİM VERİLMELİ"," - "&amp;Q22,"")&amp;IF(R28="GERİ BİLDİRİM VERİLMELİ"," - "&amp;R22,"")&amp;IF(S28="GERİ BİLDİRİM VERİLMELİ"," - "&amp;S22,"")&amp;IF(T28="GERİ BİLDİRİM VERİLMELİ"," - "&amp;T22,"")&amp;IF(U28="GERİ BİLDİRİM VERİLMELİ"," - "&amp;U22,"")&amp;IF(V28="GERİ BİLDİRİM VERİLMELİ"," - "&amp;V22,"")&amp;IF(W28="GERİ BİLDİRİM VERİLMELİ"," - "&amp;W22,"")&amp;IF(X28="GERİ BİLDİRİM VERİLMELİ"," - "&amp;X22,"")&amp;" kazanımı(ları) için geri bildirim verilmelidir.","     Tüm kazanımlar anlaşılmıştır.")</f>
        <v xml:space="preserve">      - PÇ1/ÖÇ1/H3 - PÇ1,2/ÖÇ1/H3 - PÇ4/ÖÇ4/H4 - PÇ4/ÖÇ3/H5 - PÇ4/ÖÇ3/H6 - PÇ1,PÇ4/ÖÇ3/H7 - PÇ4/ÖÇ3/H7 - PÇ9/ÖÇ5/H1 - PÇ9/ÖÇ5/H1 - PÇ9/ÖÇ5/H1 kazanımı(ları) için geri bildirim verilmelidir.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</row>
    <row r="20" spans="1:32" ht="51" customHeight="1" thickBot="1">
      <c r="A20" s="88" t="s">
        <v>72</v>
      </c>
      <c r="B20" s="88"/>
      <c r="C20" s="88"/>
      <c r="D20" s="88"/>
      <c r="E20" s="92" t="s">
        <v>73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</row>
    <row r="21" spans="1:32" ht="15.75">
      <c r="A21" s="107" t="s">
        <v>3</v>
      </c>
      <c r="B21" s="108"/>
      <c r="C21" s="108"/>
      <c r="D21" s="109"/>
      <c r="E21" s="2">
        <v>1</v>
      </c>
      <c r="F21" s="2">
        <v>2</v>
      </c>
      <c r="G21" s="2">
        <v>3</v>
      </c>
      <c r="H21" s="2">
        <v>4</v>
      </c>
      <c r="I21" s="2">
        <v>5</v>
      </c>
      <c r="J21" s="2">
        <v>6</v>
      </c>
      <c r="K21" s="2">
        <v>7</v>
      </c>
      <c r="L21" s="2">
        <v>8</v>
      </c>
      <c r="M21" s="2">
        <v>9</v>
      </c>
      <c r="N21" s="2">
        <v>10</v>
      </c>
      <c r="O21" s="2">
        <v>11</v>
      </c>
      <c r="P21" s="2">
        <v>12</v>
      </c>
      <c r="Q21" s="2">
        <v>13</v>
      </c>
      <c r="R21" s="2">
        <v>14</v>
      </c>
      <c r="S21" s="2">
        <v>15</v>
      </c>
      <c r="T21" s="2">
        <v>16</v>
      </c>
      <c r="U21" s="2">
        <v>17</v>
      </c>
      <c r="V21" s="2">
        <v>18</v>
      </c>
      <c r="W21" s="2">
        <v>19</v>
      </c>
      <c r="X21" s="2">
        <v>20</v>
      </c>
      <c r="Y21" s="29">
        <v>21</v>
      </c>
      <c r="Z21" s="29">
        <v>22</v>
      </c>
      <c r="AA21" s="29">
        <v>23</v>
      </c>
      <c r="AB21" s="29">
        <v>24</v>
      </c>
      <c r="AC21" s="29">
        <v>25</v>
      </c>
      <c r="AD21" s="94" t="s">
        <v>39</v>
      </c>
    </row>
    <row r="22" spans="1:32" ht="88.5">
      <c r="A22" s="85" t="s">
        <v>4</v>
      </c>
      <c r="B22" s="86"/>
      <c r="C22" s="86"/>
      <c r="D22" s="87"/>
      <c r="E22" s="23" t="s">
        <v>46</v>
      </c>
      <c r="F22" s="23" t="s">
        <v>47</v>
      </c>
      <c r="G22" s="23" t="s">
        <v>48</v>
      </c>
      <c r="H22" s="23" t="s">
        <v>49</v>
      </c>
      <c r="I22" s="23" t="s">
        <v>50</v>
      </c>
      <c r="J22" s="23" t="s">
        <v>48</v>
      </c>
      <c r="K22" s="23" t="s">
        <v>51</v>
      </c>
      <c r="L22" s="23" t="s">
        <v>51</v>
      </c>
      <c r="M22" s="23" t="s">
        <v>52</v>
      </c>
      <c r="N22" s="23" t="s">
        <v>53</v>
      </c>
      <c r="O22" s="23" t="s">
        <v>53</v>
      </c>
      <c r="P22" s="23" t="s">
        <v>54</v>
      </c>
      <c r="Q22" s="23" t="s">
        <v>54</v>
      </c>
      <c r="R22" s="23" t="s">
        <v>55</v>
      </c>
      <c r="S22" s="23" t="s">
        <v>56</v>
      </c>
      <c r="T22" s="23" t="s">
        <v>57</v>
      </c>
      <c r="U22" s="23" t="s">
        <v>58</v>
      </c>
      <c r="V22" s="23" t="s">
        <v>59</v>
      </c>
      <c r="W22" s="23" t="s">
        <v>59</v>
      </c>
      <c r="X22" s="23" t="s">
        <v>59</v>
      </c>
      <c r="Y22" s="30"/>
      <c r="Z22" s="30"/>
      <c r="AA22" s="30"/>
      <c r="AB22" s="30"/>
      <c r="AC22" s="30"/>
      <c r="AD22" s="95"/>
    </row>
    <row r="23" spans="1:32" ht="15.75">
      <c r="A23" s="141" t="s">
        <v>5</v>
      </c>
      <c r="B23" s="142"/>
      <c r="C23" s="142"/>
      <c r="D23" s="143"/>
      <c r="E23" s="14">
        <v>5</v>
      </c>
      <c r="F23" s="14">
        <v>5</v>
      </c>
      <c r="G23" s="14">
        <v>5</v>
      </c>
      <c r="H23" s="14">
        <v>5</v>
      </c>
      <c r="I23" s="14">
        <v>5</v>
      </c>
      <c r="J23" s="14">
        <v>5</v>
      </c>
      <c r="K23" s="14">
        <v>5</v>
      </c>
      <c r="L23" s="14">
        <v>5</v>
      </c>
      <c r="M23" s="14">
        <v>5</v>
      </c>
      <c r="N23" s="14">
        <v>5</v>
      </c>
      <c r="O23" s="14">
        <v>5</v>
      </c>
      <c r="P23" s="14">
        <v>5</v>
      </c>
      <c r="Q23" s="14">
        <v>5</v>
      </c>
      <c r="R23" s="14">
        <v>5</v>
      </c>
      <c r="S23" s="14">
        <v>5</v>
      </c>
      <c r="T23" s="14">
        <v>5</v>
      </c>
      <c r="U23" s="14">
        <v>5</v>
      </c>
      <c r="V23" s="14">
        <v>5</v>
      </c>
      <c r="W23" s="14">
        <v>5</v>
      </c>
      <c r="X23" s="14">
        <v>5</v>
      </c>
      <c r="Y23" s="14"/>
      <c r="Z23" s="14"/>
      <c r="AA23" s="14"/>
      <c r="AB23" s="14"/>
      <c r="AC23" s="14"/>
      <c r="AD23" s="7">
        <f>SUM(E23:X23)</f>
        <v>100</v>
      </c>
    </row>
    <row r="24" spans="1:32" ht="15.75">
      <c r="A24" s="98" t="s">
        <v>37</v>
      </c>
      <c r="B24" s="99"/>
      <c r="C24" s="99"/>
      <c r="D24" s="100"/>
      <c r="E24" s="8">
        <f t="shared" ref="E24:X24" si="0">IF(E23="","",COUNTA(E31:E203))</f>
        <v>4</v>
      </c>
      <c r="F24" s="8">
        <f t="shared" si="0"/>
        <v>4</v>
      </c>
      <c r="G24" s="8">
        <f t="shared" si="0"/>
        <v>4</v>
      </c>
      <c r="H24" s="8">
        <f t="shared" si="0"/>
        <v>4</v>
      </c>
      <c r="I24" s="8">
        <f t="shared" si="0"/>
        <v>3</v>
      </c>
      <c r="J24" s="8">
        <f t="shared" si="0"/>
        <v>3</v>
      </c>
      <c r="K24" s="8">
        <f t="shared" si="0"/>
        <v>2</v>
      </c>
      <c r="L24" s="8">
        <f t="shared" si="0"/>
        <v>3</v>
      </c>
      <c r="M24" s="8">
        <f t="shared" si="0"/>
        <v>2</v>
      </c>
      <c r="N24" s="8">
        <f t="shared" si="0"/>
        <v>2</v>
      </c>
      <c r="O24" s="8">
        <f t="shared" si="0"/>
        <v>3</v>
      </c>
      <c r="P24" s="8">
        <f t="shared" si="0"/>
        <v>3</v>
      </c>
      <c r="Q24" s="8">
        <f t="shared" si="0"/>
        <v>2</v>
      </c>
      <c r="R24" s="8">
        <f t="shared" si="0"/>
        <v>3</v>
      </c>
      <c r="S24" s="8">
        <f t="shared" si="0"/>
        <v>2</v>
      </c>
      <c r="T24" s="8">
        <f t="shared" si="0"/>
        <v>1</v>
      </c>
      <c r="U24" s="8">
        <f t="shared" si="0"/>
        <v>2</v>
      </c>
      <c r="V24" s="8">
        <f t="shared" si="0"/>
        <v>2</v>
      </c>
      <c r="W24" s="8">
        <f t="shared" si="0"/>
        <v>2</v>
      </c>
      <c r="X24" s="8">
        <f t="shared" si="0"/>
        <v>2</v>
      </c>
      <c r="Y24" s="8" t="str">
        <f>IF(Y23="","",COUNTA(Y31:Y203))</f>
        <v/>
      </c>
      <c r="Z24" s="8" t="str">
        <f>IF(Z23="","",COUNTA(Z31:Z203))</f>
        <v/>
      </c>
      <c r="AA24" s="8" t="str">
        <f>IF(AA23="","",COUNTA(AA31:AA203))</f>
        <v/>
      </c>
      <c r="AB24" s="8" t="str">
        <f>IF(AB23="","",COUNTA(AB31:AB203))</f>
        <v/>
      </c>
      <c r="AC24" s="8" t="str">
        <f>IF(AC23="","",COUNTA(AC22:AC203))</f>
        <v/>
      </c>
      <c r="AD24" s="9">
        <f>IF(AD23=0,"",AVERAGE(E24:X24))</f>
        <v>2.65</v>
      </c>
    </row>
    <row r="25" spans="1:32" ht="15.75">
      <c r="A25" s="98" t="s">
        <v>36</v>
      </c>
      <c r="B25" s="99"/>
      <c r="C25" s="99"/>
      <c r="D25" s="100"/>
      <c r="E25" s="8">
        <f>IF(E23="","",$L$8-E24)</f>
        <v>2</v>
      </c>
      <c r="F25" s="8">
        <f t="shared" ref="F25:AC25" si="1">IF(F23="","",$L$8-F24)</f>
        <v>2</v>
      </c>
      <c r="G25" s="8">
        <f t="shared" si="1"/>
        <v>2</v>
      </c>
      <c r="H25" s="8">
        <f t="shared" si="1"/>
        <v>2</v>
      </c>
      <c r="I25" s="8">
        <f t="shared" si="1"/>
        <v>3</v>
      </c>
      <c r="J25" s="8">
        <f t="shared" si="1"/>
        <v>3</v>
      </c>
      <c r="K25" s="8">
        <f t="shared" si="1"/>
        <v>4</v>
      </c>
      <c r="L25" s="8">
        <f t="shared" si="1"/>
        <v>3</v>
      </c>
      <c r="M25" s="8">
        <f t="shared" si="1"/>
        <v>4</v>
      </c>
      <c r="N25" s="8">
        <f t="shared" si="1"/>
        <v>4</v>
      </c>
      <c r="O25" s="8">
        <f t="shared" si="1"/>
        <v>3</v>
      </c>
      <c r="P25" s="8">
        <f t="shared" si="1"/>
        <v>3</v>
      </c>
      <c r="Q25" s="8">
        <f t="shared" si="1"/>
        <v>4</v>
      </c>
      <c r="R25" s="8">
        <f t="shared" si="1"/>
        <v>3</v>
      </c>
      <c r="S25" s="8">
        <f t="shared" si="1"/>
        <v>4</v>
      </c>
      <c r="T25" s="8">
        <f t="shared" si="1"/>
        <v>5</v>
      </c>
      <c r="U25" s="8">
        <f t="shared" si="1"/>
        <v>4</v>
      </c>
      <c r="V25" s="8">
        <f t="shared" si="1"/>
        <v>4</v>
      </c>
      <c r="W25" s="8">
        <f t="shared" si="1"/>
        <v>4</v>
      </c>
      <c r="X25" s="8">
        <f t="shared" si="1"/>
        <v>4</v>
      </c>
      <c r="Y25" s="8" t="str">
        <f t="shared" si="1"/>
        <v/>
      </c>
      <c r="Z25" s="8" t="str">
        <f t="shared" si="1"/>
        <v/>
      </c>
      <c r="AA25" s="8" t="str">
        <f t="shared" si="1"/>
        <v/>
      </c>
      <c r="AB25" s="8" t="str">
        <f t="shared" si="1"/>
        <v/>
      </c>
      <c r="AC25" s="8" t="str">
        <f t="shared" si="1"/>
        <v/>
      </c>
      <c r="AD25" s="9">
        <f>IF(AD23=0,"",AVERAGE(E25:X25))</f>
        <v>3.35</v>
      </c>
    </row>
    <row r="26" spans="1:32" ht="15.75">
      <c r="A26" s="98" t="s">
        <v>38</v>
      </c>
      <c r="B26" s="99"/>
      <c r="C26" s="99"/>
      <c r="D26" s="100"/>
      <c r="E26" s="10">
        <f t="shared" ref="E26:AC26" si="2">IF($L$8=0,"",IF(E23="","",100*E24/$L$8))</f>
        <v>66.666666666666671</v>
      </c>
      <c r="F26" s="10">
        <f t="shared" si="2"/>
        <v>66.666666666666671</v>
      </c>
      <c r="G26" s="10">
        <f t="shared" si="2"/>
        <v>66.666666666666671</v>
      </c>
      <c r="H26" s="10">
        <f t="shared" si="2"/>
        <v>66.666666666666671</v>
      </c>
      <c r="I26" s="10">
        <f t="shared" si="2"/>
        <v>50</v>
      </c>
      <c r="J26" s="10">
        <f t="shared" si="2"/>
        <v>50</v>
      </c>
      <c r="K26" s="10">
        <f t="shared" si="2"/>
        <v>33.333333333333336</v>
      </c>
      <c r="L26" s="10">
        <f t="shared" si="2"/>
        <v>50</v>
      </c>
      <c r="M26" s="10">
        <f t="shared" si="2"/>
        <v>33.333333333333336</v>
      </c>
      <c r="N26" s="10">
        <f t="shared" si="2"/>
        <v>33.333333333333336</v>
      </c>
      <c r="O26" s="10">
        <f t="shared" si="2"/>
        <v>50</v>
      </c>
      <c r="P26" s="10">
        <f t="shared" si="2"/>
        <v>50</v>
      </c>
      <c r="Q26" s="10">
        <f t="shared" si="2"/>
        <v>33.333333333333336</v>
      </c>
      <c r="R26" s="10">
        <f t="shared" si="2"/>
        <v>50</v>
      </c>
      <c r="S26" s="10">
        <f t="shared" si="2"/>
        <v>33.333333333333336</v>
      </c>
      <c r="T26" s="10">
        <f t="shared" si="2"/>
        <v>16.666666666666668</v>
      </c>
      <c r="U26" s="10">
        <f t="shared" si="2"/>
        <v>33.333333333333336</v>
      </c>
      <c r="V26" s="10">
        <f t="shared" si="2"/>
        <v>33.333333333333336</v>
      </c>
      <c r="W26" s="10">
        <f t="shared" si="2"/>
        <v>33.333333333333336</v>
      </c>
      <c r="X26" s="10">
        <f t="shared" si="2"/>
        <v>33.333333333333336</v>
      </c>
      <c r="Y26" s="10" t="str">
        <f t="shared" si="2"/>
        <v/>
      </c>
      <c r="Z26" s="10" t="str">
        <f t="shared" si="2"/>
        <v/>
      </c>
      <c r="AA26" s="10" t="str">
        <f t="shared" si="2"/>
        <v/>
      </c>
      <c r="AB26" s="10" t="str">
        <f t="shared" si="2"/>
        <v/>
      </c>
      <c r="AC26" s="10" t="str">
        <f t="shared" si="2"/>
        <v/>
      </c>
      <c r="AD26" s="9">
        <f>IF($L$8=0,"",IF(AD23=0,"",AVERAGE(E26:X26)))</f>
        <v>44.166666666666671</v>
      </c>
    </row>
    <row r="27" spans="1:32" ht="15.75">
      <c r="A27" s="98" t="s">
        <v>23</v>
      </c>
      <c r="B27" s="99"/>
      <c r="C27" s="99"/>
      <c r="D27" s="100"/>
      <c r="E27" s="10">
        <f t="shared" ref="E27:X27" si="3">IF($L$8=0,"",IF(E23="","",SUM(E31:E203)/$L$8))</f>
        <v>3.3333333333333335</v>
      </c>
      <c r="F27" s="10">
        <f t="shared" si="3"/>
        <v>3.3333333333333335</v>
      </c>
      <c r="G27" s="10">
        <f t="shared" si="3"/>
        <v>3.3333333333333335</v>
      </c>
      <c r="H27" s="10">
        <f t="shared" si="3"/>
        <v>3.3333333333333335</v>
      </c>
      <c r="I27" s="10">
        <f t="shared" si="3"/>
        <v>2.5</v>
      </c>
      <c r="J27" s="10">
        <f t="shared" si="3"/>
        <v>2.5</v>
      </c>
      <c r="K27" s="10">
        <f t="shared" si="3"/>
        <v>1.6666666666666667</v>
      </c>
      <c r="L27" s="10">
        <f t="shared" si="3"/>
        <v>2.5</v>
      </c>
      <c r="M27" s="10">
        <f t="shared" si="3"/>
        <v>1.6666666666666667</v>
      </c>
      <c r="N27" s="10">
        <f t="shared" si="3"/>
        <v>1.6666666666666667</v>
      </c>
      <c r="O27" s="10">
        <f t="shared" si="3"/>
        <v>2.5</v>
      </c>
      <c r="P27" s="10">
        <f t="shared" si="3"/>
        <v>2.5</v>
      </c>
      <c r="Q27" s="10">
        <f t="shared" si="3"/>
        <v>1.6666666666666667</v>
      </c>
      <c r="R27" s="10">
        <f t="shared" si="3"/>
        <v>2.5</v>
      </c>
      <c r="S27" s="10">
        <f t="shared" si="3"/>
        <v>1.6666666666666667</v>
      </c>
      <c r="T27" s="10">
        <f t="shared" si="3"/>
        <v>0.83333333333333337</v>
      </c>
      <c r="U27" s="10">
        <f t="shared" si="3"/>
        <v>1.6666666666666667</v>
      </c>
      <c r="V27" s="10">
        <f t="shared" si="3"/>
        <v>1.6666666666666667</v>
      </c>
      <c r="W27" s="10">
        <f t="shared" si="3"/>
        <v>1.6666666666666667</v>
      </c>
      <c r="X27" s="10">
        <f t="shared" si="3"/>
        <v>1.6666666666666667</v>
      </c>
      <c r="Y27" s="10" t="str">
        <f t="shared" ref="Y27:AC27" si="4">IF($L$8=0,"",IF(Y23="","",SUM(Y31:Y476)/$L$8))</f>
        <v/>
      </c>
      <c r="Z27" s="10" t="str">
        <f t="shared" si="4"/>
        <v/>
      </c>
      <c r="AA27" s="10" t="str">
        <f t="shared" si="4"/>
        <v/>
      </c>
      <c r="AB27" s="10" t="str">
        <f t="shared" si="4"/>
        <v/>
      </c>
      <c r="AC27" s="10" t="str">
        <f t="shared" si="4"/>
        <v/>
      </c>
      <c r="AD27" s="9">
        <f>IF($L$8=0,"",IF(AD23=0,"",AVERAGE(E27:X27)))</f>
        <v>2.208333333333333</v>
      </c>
    </row>
    <row r="28" spans="1:32" ht="93" customHeight="1" thickBot="1">
      <c r="A28" s="115" t="s">
        <v>29</v>
      </c>
      <c r="B28" s="116"/>
      <c r="C28" s="116"/>
      <c r="D28" s="117"/>
      <c r="E28" s="15" t="str">
        <f>IF(E27="","",(IF(E27&lt;E23*0.5,"GERİ BİLDİRİM VERİLMELİ",IF(E27&lt;E23*0.7,"BİREYSEL ÇALIŞMA GEREKLİ","ANLAŞILMIŞ"))))</f>
        <v>BİREYSEL ÇALIŞMA GEREKLİ</v>
      </c>
      <c r="F28" s="15" t="str">
        <f t="shared" ref="F28:AC28" si="5">IF(F27="","",(IF(F27&lt;F23*0.5,"GERİ BİLDİRİM VERİLMELİ",IF(F27&lt;F23*0.7,"BİREYSEL ÇALIŞMA GEREKLİ","ANLAŞILMIŞ"))))</f>
        <v>BİREYSEL ÇALIŞMA GEREKLİ</v>
      </c>
      <c r="G28" s="15" t="str">
        <f t="shared" si="5"/>
        <v>BİREYSEL ÇALIŞMA GEREKLİ</v>
      </c>
      <c r="H28" s="15" t="str">
        <f t="shared" si="5"/>
        <v>BİREYSEL ÇALIŞMA GEREKLİ</v>
      </c>
      <c r="I28" s="15" t="str">
        <f t="shared" si="5"/>
        <v>BİREYSEL ÇALIŞMA GEREKLİ</v>
      </c>
      <c r="J28" s="15" t="str">
        <f t="shared" si="5"/>
        <v>BİREYSEL ÇALIŞMA GEREKLİ</v>
      </c>
      <c r="K28" s="15" t="str">
        <f t="shared" si="5"/>
        <v>GERİ BİLDİRİM VERİLMELİ</v>
      </c>
      <c r="L28" s="15" t="str">
        <f t="shared" si="5"/>
        <v>BİREYSEL ÇALIŞMA GEREKLİ</v>
      </c>
      <c r="M28" s="15" t="str">
        <f t="shared" si="5"/>
        <v>GERİ BİLDİRİM VERİLMELİ</v>
      </c>
      <c r="N28" s="15" t="str">
        <f t="shared" si="5"/>
        <v>GERİ BİLDİRİM VERİLMELİ</v>
      </c>
      <c r="O28" s="15" t="str">
        <f t="shared" si="5"/>
        <v>BİREYSEL ÇALIŞMA GEREKLİ</v>
      </c>
      <c r="P28" s="15" t="str">
        <f t="shared" si="5"/>
        <v>BİREYSEL ÇALIŞMA GEREKLİ</v>
      </c>
      <c r="Q28" s="15" t="str">
        <f t="shared" si="5"/>
        <v>GERİ BİLDİRİM VERİLMELİ</v>
      </c>
      <c r="R28" s="15" t="str">
        <f t="shared" si="5"/>
        <v>BİREYSEL ÇALIŞMA GEREKLİ</v>
      </c>
      <c r="S28" s="15" t="str">
        <f t="shared" si="5"/>
        <v>GERİ BİLDİRİM VERİLMELİ</v>
      </c>
      <c r="T28" s="15" t="str">
        <f t="shared" si="5"/>
        <v>GERİ BİLDİRİM VERİLMELİ</v>
      </c>
      <c r="U28" s="15" t="str">
        <f t="shared" si="5"/>
        <v>GERİ BİLDİRİM VERİLMELİ</v>
      </c>
      <c r="V28" s="15" t="str">
        <f t="shared" si="5"/>
        <v>GERİ BİLDİRİM VERİLMELİ</v>
      </c>
      <c r="W28" s="15" t="str">
        <f t="shared" si="5"/>
        <v>GERİ BİLDİRİM VERİLMELİ</v>
      </c>
      <c r="X28" s="15" t="str">
        <f t="shared" si="5"/>
        <v>GERİ BİLDİRİM VERİLMELİ</v>
      </c>
      <c r="Y28" s="15" t="str">
        <f t="shared" si="5"/>
        <v/>
      </c>
      <c r="Z28" s="15" t="str">
        <f t="shared" si="5"/>
        <v/>
      </c>
      <c r="AA28" s="15" t="str">
        <f t="shared" si="5"/>
        <v/>
      </c>
      <c r="AB28" s="15" t="str">
        <f t="shared" si="5"/>
        <v/>
      </c>
      <c r="AC28" s="15" t="str">
        <f t="shared" si="5"/>
        <v/>
      </c>
      <c r="AD28" s="16"/>
    </row>
    <row r="29" spans="1:32" ht="24" customHeight="1" thickBot="1">
      <c r="A29" s="118" t="s">
        <v>28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</row>
    <row r="30" spans="1:32" ht="23.25" thickBot="1">
      <c r="A30" s="3" t="s">
        <v>24</v>
      </c>
      <c r="B30" s="4" t="s">
        <v>25</v>
      </c>
      <c r="C30" s="5" t="s">
        <v>26</v>
      </c>
      <c r="D30" s="6" t="s">
        <v>30</v>
      </c>
      <c r="E30" s="4">
        <v>1</v>
      </c>
      <c r="F30" s="4">
        <v>2</v>
      </c>
      <c r="G30" s="4">
        <v>3</v>
      </c>
      <c r="H30" s="4">
        <v>4</v>
      </c>
      <c r="I30" s="4">
        <v>5</v>
      </c>
      <c r="J30" s="4">
        <v>6</v>
      </c>
      <c r="K30" s="4">
        <v>7</v>
      </c>
      <c r="L30" s="4">
        <v>8</v>
      </c>
      <c r="M30" s="4">
        <v>9</v>
      </c>
      <c r="N30" s="4">
        <v>10</v>
      </c>
      <c r="O30" s="4">
        <v>11</v>
      </c>
      <c r="P30" s="4">
        <v>12</v>
      </c>
      <c r="Q30" s="4">
        <v>13</v>
      </c>
      <c r="R30" s="4">
        <v>14</v>
      </c>
      <c r="S30" s="4">
        <v>15</v>
      </c>
      <c r="T30" s="4">
        <v>16</v>
      </c>
      <c r="U30" s="4">
        <v>17</v>
      </c>
      <c r="V30" s="4">
        <v>18</v>
      </c>
      <c r="W30" s="4">
        <v>19</v>
      </c>
      <c r="X30" s="4">
        <v>20</v>
      </c>
      <c r="Y30" s="27"/>
      <c r="Z30" s="27"/>
      <c r="AA30" s="27"/>
      <c r="AB30" s="27"/>
      <c r="AC30" s="27"/>
      <c r="AD30" s="12" t="s">
        <v>27</v>
      </c>
    </row>
    <row r="31" spans="1:32" ht="12" customHeight="1" thickBot="1">
      <c r="A31" s="17">
        <v>1</v>
      </c>
      <c r="B31" s="21">
        <v>12345</v>
      </c>
      <c r="C31" s="21" t="s">
        <v>26</v>
      </c>
      <c r="D31" s="11" t="s">
        <v>68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8"/>
      <c r="Z31" s="28"/>
      <c r="AA31" s="28"/>
      <c r="AB31" s="28"/>
      <c r="AC31" s="28"/>
      <c r="AD31" s="13" t="str">
        <f t="shared" ref="AD31:AD38" si="6">IF(AND(A31="",B31=""),"",IF(OR(D31="Girmedi",D31="Devamsız"),"",IF(D31="Kopya",0,SUM(E31:AC31))))</f>
        <v/>
      </c>
      <c r="AE31" s="39" t="str">
        <f>IF(AD31="","",IF(AD31&lt;50,1,IF(AD31&lt;60,2,IF(AD31&lt;70,3,IF(AD31&lt;85,4,5)))))</f>
        <v/>
      </c>
      <c r="AF31" s="20"/>
    </row>
    <row r="32" spans="1:32" ht="12" customHeight="1" thickBot="1">
      <c r="A32" s="17">
        <f>IF(B32="","",MAX($A$31:A31)+1)</f>
        <v>2</v>
      </c>
      <c r="B32" s="21">
        <v>12345</v>
      </c>
      <c r="C32" s="21" t="s">
        <v>26</v>
      </c>
      <c r="D32" s="22" t="s">
        <v>69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8"/>
      <c r="Z32" s="28"/>
      <c r="AA32" s="28"/>
      <c r="AB32" s="28"/>
      <c r="AC32" s="28"/>
      <c r="AD32" s="13">
        <f t="shared" si="6"/>
        <v>0</v>
      </c>
      <c r="AE32" s="39">
        <f t="shared" ref="AE32:AE95" si="7">IF(AD32="","",IF(AD32&lt;50,1,IF(AD32&lt;60,2,IF(AD32&lt;70,3,IF(AD32&lt;85,4,5)))))</f>
        <v>1</v>
      </c>
      <c r="AF32" s="20"/>
    </row>
    <row r="33" spans="1:32" ht="12" customHeight="1" thickBot="1">
      <c r="A33" s="17">
        <f>IF(B33="","",MAX($A$31:A32)+1)</f>
        <v>3</v>
      </c>
      <c r="B33" s="21">
        <v>12345</v>
      </c>
      <c r="C33" s="21" t="s">
        <v>26</v>
      </c>
      <c r="D33" s="22" t="s">
        <v>70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8"/>
      <c r="Z33" s="28"/>
      <c r="AA33" s="28"/>
      <c r="AB33" s="28"/>
      <c r="AC33" s="28"/>
      <c r="AD33" s="13" t="str">
        <f t="shared" si="6"/>
        <v/>
      </c>
      <c r="AE33" s="39" t="str">
        <f t="shared" si="7"/>
        <v/>
      </c>
      <c r="AF33" s="20"/>
    </row>
    <row r="34" spans="1:32" ht="12" customHeight="1" thickBot="1">
      <c r="A34" s="17">
        <f>IF(B34="","",MAX($A$31:A33)+1)</f>
        <v>4</v>
      </c>
      <c r="B34" s="21">
        <v>12345</v>
      </c>
      <c r="C34" s="21" t="s">
        <v>26</v>
      </c>
      <c r="D34" s="22" t="s">
        <v>69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8"/>
      <c r="Z34" s="28"/>
      <c r="AA34" s="28"/>
      <c r="AB34" s="28"/>
      <c r="AC34" s="28"/>
      <c r="AD34" s="13">
        <f t="shared" si="6"/>
        <v>0</v>
      </c>
      <c r="AE34" s="39">
        <f t="shared" si="7"/>
        <v>1</v>
      </c>
      <c r="AF34" s="20"/>
    </row>
    <row r="35" spans="1:32" ht="12" customHeight="1" thickBot="1">
      <c r="A35" s="17">
        <f>IF(B35="","",MAX($A$31:A34)+1)</f>
        <v>5</v>
      </c>
      <c r="B35" s="21">
        <v>12345</v>
      </c>
      <c r="C35" s="21" t="s">
        <v>26</v>
      </c>
      <c r="D35" s="22"/>
      <c r="E35" s="22">
        <v>5</v>
      </c>
      <c r="F35" s="22">
        <v>5</v>
      </c>
      <c r="G35" s="22">
        <v>5</v>
      </c>
      <c r="H35" s="22">
        <v>5</v>
      </c>
      <c r="I35" s="22">
        <v>5</v>
      </c>
      <c r="J35" s="22">
        <v>5</v>
      </c>
      <c r="K35" s="22"/>
      <c r="L35" s="22">
        <v>5</v>
      </c>
      <c r="M35" s="22">
        <v>5</v>
      </c>
      <c r="N35" s="22"/>
      <c r="O35" s="22">
        <v>5</v>
      </c>
      <c r="P35" s="22">
        <v>5</v>
      </c>
      <c r="Q35" s="22">
        <v>5</v>
      </c>
      <c r="R35" s="22">
        <v>5</v>
      </c>
      <c r="S35" s="22"/>
      <c r="T35" s="22"/>
      <c r="U35" s="22"/>
      <c r="V35" s="22"/>
      <c r="W35" s="22"/>
      <c r="X35" s="22"/>
      <c r="Y35" s="28"/>
      <c r="Z35" s="28"/>
      <c r="AA35" s="28"/>
      <c r="AB35" s="28"/>
      <c r="AC35" s="28"/>
      <c r="AD35" s="13">
        <f t="shared" si="6"/>
        <v>60</v>
      </c>
      <c r="AE35" s="39">
        <f t="shared" si="7"/>
        <v>3</v>
      </c>
      <c r="AF35" s="20"/>
    </row>
    <row r="36" spans="1:32" ht="12" customHeight="1" thickBot="1">
      <c r="A36" s="17">
        <f>IF(B36="","",MAX($A$31:A35)+1)</f>
        <v>6</v>
      </c>
      <c r="B36" s="21">
        <v>12345</v>
      </c>
      <c r="C36" s="21" t="s">
        <v>26</v>
      </c>
      <c r="D36" s="22"/>
      <c r="E36" s="22">
        <v>5</v>
      </c>
      <c r="F36" s="22">
        <v>5</v>
      </c>
      <c r="G36" s="22">
        <v>5</v>
      </c>
      <c r="H36" s="22">
        <v>5</v>
      </c>
      <c r="I36" s="22">
        <v>5</v>
      </c>
      <c r="J36" s="22">
        <v>5</v>
      </c>
      <c r="K36" s="22">
        <v>5</v>
      </c>
      <c r="L36" s="22">
        <v>5</v>
      </c>
      <c r="M36" s="22"/>
      <c r="N36" s="22">
        <v>5</v>
      </c>
      <c r="O36" s="22">
        <v>5</v>
      </c>
      <c r="P36" s="22">
        <v>5</v>
      </c>
      <c r="Q36" s="22"/>
      <c r="R36" s="22">
        <v>5</v>
      </c>
      <c r="S36" s="22">
        <v>5</v>
      </c>
      <c r="T36" s="22"/>
      <c r="U36" s="22">
        <v>5</v>
      </c>
      <c r="V36" s="22">
        <v>5</v>
      </c>
      <c r="W36" s="22">
        <v>5</v>
      </c>
      <c r="X36" s="22">
        <v>5</v>
      </c>
      <c r="Y36" s="28"/>
      <c r="Z36" s="28"/>
      <c r="AA36" s="28"/>
      <c r="AB36" s="28"/>
      <c r="AC36" s="28"/>
      <c r="AD36" s="13">
        <f t="shared" si="6"/>
        <v>85</v>
      </c>
      <c r="AE36" s="39">
        <f t="shared" si="7"/>
        <v>5</v>
      </c>
      <c r="AF36" s="20"/>
    </row>
    <row r="37" spans="1:32" ht="12" customHeight="1" thickBot="1">
      <c r="A37" s="17">
        <f>IF(B37="","",MAX($A$31:A36)+1)</f>
        <v>7</v>
      </c>
      <c r="B37" s="21">
        <v>123456</v>
      </c>
      <c r="C37" s="21" t="s">
        <v>26</v>
      </c>
      <c r="D37" s="22"/>
      <c r="E37" s="22">
        <v>5</v>
      </c>
      <c r="F37" s="22">
        <v>5</v>
      </c>
      <c r="G37" s="22">
        <v>5</v>
      </c>
      <c r="H37" s="22">
        <v>5</v>
      </c>
      <c r="I37" s="22">
        <v>5</v>
      </c>
      <c r="J37" s="22">
        <v>5</v>
      </c>
      <c r="K37" s="22">
        <v>5</v>
      </c>
      <c r="L37" s="22">
        <v>5</v>
      </c>
      <c r="M37" s="22">
        <v>5</v>
      </c>
      <c r="N37" s="22">
        <v>5</v>
      </c>
      <c r="O37" s="22">
        <v>5</v>
      </c>
      <c r="P37" s="22">
        <v>5</v>
      </c>
      <c r="Q37" s="22">
        <v>5</v>
      </c>
      <c r="R37" s="22">
        <v>5</v>
      </c>
      <c r="S37" s="22">
        <v>5</v>
      </c>
      <c r="T37" s="22">
        <v>5</v>
      </c>
      <c r="U37" s="22">
        <v>5</v>
      </c>
      <c r="V37" s="22">
        <v>5</v>
      </c>
      <c r="W37" s="22">
        <v>5</v>
      </c>
      <c r="X37" s="22">
        <v>5</v>
      </c>
      <c r="Y37" s="28"/>
      <c r="Z37" s="28"/>
      <c r="AA37" s="28"/>
      <c r="AB37" s="28"/>
      <c r="AC37" s="28"/>
      <c r="AD37" s="13">
        <f t="shared" si="6"/>
        <v>100</v>
      </c>
      <c r="AE37" s="39">
        <f t="shared" si="7"/>
        <v>5</v>
      </c>
      <c r="AF37" s="20"/>
    </row>
    <row r="38" spans="1:32" ht="12" customHeight="1" thickBot="1">
      <c r="A38" s="17">
        <f>IF(B38="","",MAX($A$31:A37)+1)</f>
        <v>8</v>
      </c>
      <c r="B38" s="21">
        <v>123456</v>
      </c>
      <c r="C38" s="21" t="s">
        <v>26</v>
      </c>
      <c r="D38" s="22"/>
      <c r="E38" s="22">
        <v>5</v>
      </c>
      <c r="F38" s="22">
        <v>5</v>
      </c>
      <c r="G38" s="22">
        <v>5</v>
      </c>
      <c r="H38" s="22">
        <v>5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8"/>
      <c r="Z38" s="28"/>
      <c r="AA38" s="28"/>
      <c r="AB38" s="28"/>
      <c r="AC38" s="28"/>
      <c r="AD38" s="13">
        <f t="shared" si="6"/>
        <v>20</v>
      </c>
      <c r="AE38" s="39">
        <f t="shared" si="7"/>
        <v>1</v>
      </c>
      <c r="AF38" s="20"/>
    </row>
    <row r="39" spans="1:32" ht="12" customHeight="1" thickBot="1">
      <c r="A39" s="17" t="str">
        <f>IF(B39="","",MAX($A$31:A38)+1)</f>
        <v/>
      </c>
      <c r="B39" s="21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8"/>
      <c r="Z39" s="28"/>
      <c r="AA39" s="28"/>
      <c r="AB39" s="28"/>
      <c r="AC39" s="28"/>
      <c r="AD39" s="13" t="str">
        <f>IF(AND(A39="",B39=""),"",IF(OR(D39="Girmedi",D39="Devamsız"),"",IF(D39="Kopya",0,SUM(E39:AC39))))</f>
        <v/>
      </c>
      <c r="AE39" s="39" t="str">
        <f t="shared" si="7"/>
        <v/>
      </c>
      <c r="AF39" s="20"/>
    </row>
    <row r="40" spans="1:32" ht="12" customHeight="1" thickBot="1">
      <c r="A40" s="17" t="str">
        <f>IF(B40="","",MAX($A$31:A39)+1)</f>
        <v/>
      </c>
      <c r="B40" s="21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8"/>
      <c r="Z40" s="28"/>
      <c r="AA40" s="28"/>
      <c r="AB40" s="28"/>
      <c r="AC40" s="28"/>
      <c r="AD40" s="13" t="str">
        <f t="shared" ref="AD40:AD103" si="8">IF(AND(A40="",B40=""),"",IF(OR(D40="Girmedi",D40="Devamsız"),"",IF(D40="Kopya",0,SUM(E40:AC40))))</f>
        <v/>
      </c>
      <c r="AE40" s="39" t="str">
        <f t="shared" si="7"/>
        <v/>
      </c>
      <c r="AF40" s="20"/>
    </row>
    <row r="41" spans="1:32" ht="12" customHeight="1" thickBot="1">
      <c r="A41" s="17" t="str">
        <f>IF(B41="","",MAX($A$31:A40)+1)</f>
        <v/>
      </c>
      <c r="B41" s="21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8"/>
      <c r="Z41" s="28"/>
      <c r="AA41" s="28"/>
      <c r="AB41" s="28"/>
      <c r="AC41" s="28"/>
      <c r="AD41" s="13" t="str">
        <f t="shared" si="8"/>
        <v/>
      </c>
      <c r="AE41" s="39" t="str">
        <f t="shared" si="7"/>
        <v/>
      </c>
      <c r="AF41" s="20"/>
    </row>
    <row r="42" spans="1:32" ht="12" customHeight="1" thickBot="1">
      <c r="A42" s="17" t="str">
        <f>IF(B42="","",MAX($A$31:A41)+1)</f>
        <v/>
      </c>
      <c r="B42" s="21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8"/>
      <c r="Z42" s="28"/>
      <c r="AA42" s="28"/>
      <c r="AB42" s="28"/>
      <c r="AC42" s="28"/>
      <c r="AD42" s="13" t="str">
        <f t="shared" si="8"/>
        <v/>
      </c>
      <c r="AE42" s="39" t="str">
        <f t="shared" si="7"/>
        <v/>
      </c>
      <c r="AF42" s="20"/>
    </row>
    <row r="43" spans="1:32" ht="12" customHeight="1" thickBot="1">
      <c r="A43" s="17" t="str">
        <f>IF(B43="","",MAX($A$31:A42)+1)</f>
        <v/>
      </c>
      <c r="B43" s="21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8"/>
      <c r="Z43" s="28"/>
      <c r="AA43" s="28"/>
      <c r="AB43" s="28"/>
      <c r="AC43" s="28"/>
      <c r="AD43" s="13" t="str">
        <f t="shared" si="8"/>
        <v/>
      </c>
      <c r="AE43" s="39" t="str">
        <f t="shared" si="7"/>
        <v/>
      </c>
      <c r="AF43" s="20"/>
    </row>
    <row r="44" spans="1:32" ht="12" customHeight="1" thickBot="1">
      <c r="A44" s="17" t="str">
        <f>IF(B44="","",MAX($A$31:A43)+1)</f>
        <v/>
      </c>
      <c r="B44" s="21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8"/>
      <c r="Z44" s="28"/>
      <c r="AA44" s="28"/>
      <c r="AB44" s="28"/>
      <c r="AC44" s="28"/>
      <c r="AD44" s="13" t="str">
        <f t="shared" si="8"/>
        <v/>
      </c>
      <c r="AE44" s="39" t="str">
        <f t="shared" si="7"/>
        <v/>
      </c>
      <c r="AF44" s="20"/>
    </row>
    <row r="45" spans="1:32" ht="12" customHeight="1" thickBot="1">
      <c r="A45" s="17" t="str">
        <f>IF(B45="","",MAX($A$31:A44)+1)</f>
        <v/>
      </c>
      <c r="B45" s="21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8"/>
      <c r="Z45" s="28"/>
      <c r="AA45" s="28"/>
      <c r="AB45" s="28"/>
      <c r="AC45" s="28"/>
      <c r="AD45" s="13" t="str">
        <f t="shared" si="8"/>
        <v/>
      </c>
      <c r="AE45" s="39" t="str">
        <f t="shared" si="7"/>
        <v/>
      </c>
      <c r="AF45" s="20"/>
    </row>
    <row r="46" spans="1:32" ht="12" customHeight="1" thickBot="1">
      <c r="A46" s="17" t="str">
        <f>IF(B46="","",MAX($A$31:A45)+1)</f>
        <v/>
      </c>
      <c r="B46" s="21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8"/>
      <c r="Z46" s="28"/>
      <c r="AA46" s="28"/>
      <c r="AB46" s="28"/>
      <c r="AC46" s="28"/>
      <c r="AD46" s="13" t="str">
        <f t="shared" si="8"/>
        <v/>
      </c>
      <c r="AE46" s="39" t="str">
        <f t="shared" si="7"/>
        <v/>
      </c>
      <c r="AF46" s="20"/>
    </row>
    <row r="47" spans="1:32" ht="12" customHeight="1" thickBot="1">
      <c r="A47" s="17" t="str">
        <f>IF(B47="","",MAX($A$31:A46)+1)</f>
        <v/>
      </c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8"/>
      <c r="Z47" s="28"/>
      <c r="AA47" s="28"/>
      <c r="AB47" s="28"/>
      <c r="AC47" s="28"/>
      <c r="AD47" s="13" t="str">
        <f t="shared" si="8"/>
        <v/>
      </c>
      <c r="AE47" s="39" t="str">
        <f t="shared" si="7"/>
        <v/>
      </c>
      <c r="AF47" s="20"/>
    </row>
    <row r="48" spans="1:32" ht="12" customHeight="1" thickBot="1">
      <c r="A48" s="17" t="str">
        <f>IF(B48="","",MAX($A$31:A47)+1)</f>
        <v/>
      </c>
      <c r="B48" s="21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8"/>
      <c r="Z48" s="28"/>
      <c r="AA48" s="28"/>
      <c r="AB48" s="28"/>
      <c r="AC48" s="28"/>
      <c r="AD48" s="13" t="str">
        <f t="shared" si="8"/>
        <v/>
      </c>
      <c r="AE48" s="39" t="str">
        <f t="shared" si="7"/>
        <v/>
      </c>
      <c r="AF48" s="20"/>
    </row>
    <row r="49" spans="1:32" ht="12" customHeight="1" thickBot="1">
      <c r="A49" s="17" t="str">
        <f>IF(B49="","",MAX($A$31:A48)+1)</f>
        <v/>
      </c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8"/>
      <c r="Z49" s="28"/>
      <c r="AA49" s="28"/>
      <c r="AB49" s="28"/>
      <c r="AC49" s="28"/>
      <c r="AD49" s="13" t="str">
        <f t="shared" si="8"/>
        <v/>
      </c>
      <c r="AE49" s="39" t="str">
        <f t="shared" si="7"/>
        <v/>
      </c>
      <c r="AF49" s="20"/>
    </row>
    <row r="50" spans="1:32" ht="12" customHeight="1" thickBot="1">
      <c r="A50" s="17" t="str">
        <f>IF(B50="","",MAX($A$31:A49)+1)</f>
        <v/>
      </c>
      <c r="B50" s="21"/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8"/>
      <c r="Z50" s="28"/>
      <c r="AA50" s="28"/>
      <c r="AB50" s="28"/>
      <c r="AC50" s="28"/>
      <c r="AD50" s="13" t="str">
        <f t="shared" si="8"/>
        <v/>
      </c>
      <c r="AE50" s="39" t="str">
        <f t="shared" si="7"/>
        <v/>
      </c>
      <c r="AF50" s="20"/>
    </row>
    <row r="51" spans="1:32" ht="12" customHeight="1" thickBot="1">
      <c r="A51" s="17" t="str">
        <f>IF(B51="","",MAX($A$31:A50)+1)</f>
        <v/>
      </c>
      <c r="B51" s="21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8"/>
      <c r="Z51" s="28"/>
      <c r="AA51" s="28"/>
      <c r="AB51" s="28"/>
      <c r="AC51" s="28"/>
      <c r="AD51" s="13" t="str">
        <f t="shared" si="8"/>
        <v/>
      </c>
      <c r="AE51" s="39" t="str">
        <f t="shared" si="7"/>
        <v/>
      </c>
      <c r="AF51" s="20"/>
    </row>
    <row r="52" spans="1:32" ht="12" customHeight="1" thickBot="1">
      <c r="A52" s="17" t="str">
        <f>IF(B52="","",MAX($A$31:A51)+1)</f>
        <v/>
      </c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8"/>
      <c r="Z52" s="28"/>
      <c r="AA52" s="28"/>
      <c r="AB52" s="28"/>
      <c r="AC52" s="28"/>
      <c r="AD52" s="13" t="str">
        <f t="shared" si="8"/>
        <v/>
      </c>
      <c r="AE52" s="39" t="str">
        <f t="shared" si="7"/>
        <v/>
      </c>
      <c r="AF52" s="20"/>
    </row>
    <row r="53" spans="1:32" ht="12" customHeight="1" thickBot="1">
      <c r="A53" s="17" t="str">
        <f>IF(B53="","",MAX($A$31:A52)+1)</f>
        <v/>
      </c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8"/>
      <c r="Z53" s="28"/>
      <c r="AA53" s="28"/>
      <c r="AB53" s="28"/>
      <c r="AC53" s="28"/>
      <c r="AD53" s="13" t="str">
        <f t="shared" si="8"/>
        <v/>
      </c>
      <c r="AE53" s="39" t="str">
        <f t="shared" si="7"/>
        <v/>
      </c>
      <c r="AF53" s="20"/>
    </row>
    <row r="54" spans="1:32" ht="12" customHeight="1" thickBot="1">
      <c r="A54" s="17" t="str">
        <f>IF(B54="","",MAX($A$31:A53)+1)</f>
        <v/>
      </c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8"/>
      <c r="Z54" s="28"/>
      <c r="AA54" s="28"/>
      <c r="AB54" s="28"/>
      <c r="AC54" s="28"/>
      <c r="AD54" s="13" t="str">
        <f t="shared" si="8"/>
        <v/>
      </c>
      <c r="AE54" s="39" t="str">
        <f t="shared" si="7"/>
        <v/>
      </c>
      <c r="AF54" s="20"/>
    </row>
    <row r="55" spans="1:32" ht="12" customHeight="1" thickBot="1">
      <c r="A55" s="17" t="str">
        <f>IF(B55="","",MAX($A$31:A54)+1)</f>
        <v/>
      </c>
      <c r="B55" s="21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8"/>
      <c r="Z55" s="28"/>
      <c r="AA55" s="28"/>
      <c r="AB55" s="28"/>
      <c r="AC55" s="28"/>
      <c r="AD55" s="13" t="str">
        <f t="shared" si="8"/>
        <v/>
      </c>
      <c r="AE55" s="39" t="str">
        <f t="shared" si="7"/>
        <v/>
      </c>
      <c r="AF55" s="20"/>
    </row>
    <row r="56" spans="1:32" ht="12" customHeight="1" thickBot="1">
      <c r="A56" s="17" t="str">
        <f>IF(B56="","",MAX($A$31:A55)+1)</f>
        <v/>
      </c>
      <c r="B56" s="2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8"/>
      <c r="Z56" s="28"/>
      <c r="AA56" s="28"/>
      <c r="AB56" s="28"/>
      <c r="AC56" s="28"/>
      <c r="AD56" s="13" t="str">
        <f t="shared" si="8"/>
        <v/>
      </c>
      <c r="AE56" s="39" t="str">
        <f t="shared" si="7"/>
        <v/>
      </c>
      <c r="AF56" s="20"/>
    </row>
    <row r="57" spans="1:32" ht="12" customHeight="1" thickBot="1">
      <c r="A57" s="17" t="str">
        <f>IF(B57="","",MAX($A$31:A56)+1)</f>
        <v/>
      </c>
      <c r="B57" s="2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8"/>
      <c r="Z57" s="28"/>
      <c r="AA57" s="28"/>
      <c r="AB57" s="28"/>
      <c r="AC57" s="28"/>
      <c r="AD57" s="13" t="str">
        <f t="shared" si="8"/>
        <v/>
      </c>
      <c r="AE57" s="39" t="str">
        <f t="shared" si="7"/>
        <v/>
      </c>
      <c r="AF57" s="20"/>
    </row>
    <row r="58" spans="1:32" ht="12" customHeight="1" thickBot="1">
      <c r="A58" s="17" t="str">
        <f>IF(B58="","",MAX($A$31:A57)+1)</f>
        <v/>
      </c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8"/>
      <c r="Z58" s="28"/>
      <c r="AA58" s="28"/>
      <c r="AB58" s="28"/>
      <c r="AC58" s="28"/>
      <c r="AD58" s="13" t="str">
        <f t="shared" si="8"/>
        <v/>
      </c>
      <c r="AE58" s="39" t="str">
        <f t="shared" si="7"/>
        <v/>
      </c>
      <c r="AF58" s="20"/>
    </row>
    <row r="59" spans="1:32" ht="12" customHeight="1" thickBot="1">
      <c r="A59" s="17" t="str">
        <f>IF(B59="","",MAX($A$31:A58)+1)</f>
        <v/>
      </c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8"/>
      <c r="Z59" s="28"/>
      <c r="AA59" s="28"/>
      <c r="AB59" s="28"/>
      <c r="AC59" s="28"/>
      <c r="AD59" s="13" t="str">
        <f t="shared" si="8"/>
        <v/>
      </c>
      <c r="AE59" s="39" t="str">
        <f t="shared" si="7"/>
        <v/>
      </c>
      <c r="AF59" s="20"/>
    </row>
    <row r="60" spans="1:32" ht="12" customHeight="1" thickBot="1">
      <c r="A60" s="17" t="str">
        <f>IF(B60="","",MAX($A$31:A59)+1)</f>
        <v/>
      </c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8"/>
      <c r="Z60" s="28"/>
      <c r="AA60" s="28"/>
      <c r="AB60" s="28"/>
      <c r="AC60" s="28"/>
      <c r="AD60" s="13" t="str">
        <f t="shared" si="8"/>
        <v/>
      </c>
      <c r="AE60" s="39" t="str">
        <f t="shared" si="7"/>
        <v/>
      </c>
      <c r="AF60" s="20"/>
    </row>
    <row r="61" spans="1:32" ht="12" customHeight="1" thickBot="1">
      <c r="A61" s="17" t="str">
        <f>IF(B61="","",MAX($A$31:A60)+1)</f>
        <v/>
      </c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8"/>
      <c r="Z61" s="28"/>
      <c r="AA61" s="28"/>
      <c r="AB61" s="28"/>
      <c r="AC61" s="28"/>
      <c r="AD61" s="13" t="str">
        <f t="shared" si="8"/>
        <v/>
      </c>
      <c r="AE61" s="39" t="str">
        <f t="shared" si="7"/>
        <v/>
      </c>
      <c r="AF61" s="20"/>
    </row>
    <row r="62" spans="1:32" ht="12" customHeight="1" thickBot="1">
      <c r="A62" s="17" t="str">
        <f>IF(B62="","",MAX($A$31:A61)+1)</f>
        <v/>
      </c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8"/>
      <c r="Z62" s="28"/>
      <c r="AA62" s="28"/>
      <c r="AB62" s="28"/>
      <c r="AC62" s="28"/>
      <c r="AD62" s="13" t="str">
        <f t="shared" si="8"/>
        <v/>
      </c>
      <c r="AE62" s="39" t="str">
        <f t="shared" si="7"/>
        <v/>
      </c>
      <c r="AF62" s="20"/>
    </row>
    <row r="63" spans="1:32" ht="12" customHeight="1" thickBot="1">
      <c r="A63" s="17" t="str">
        <f>IF(B63="","",MAX($A$31:A62)+1)</f>
        <v/>
      </c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8"/>
      <c r="Z63" s="28"/>
      <c r="AA63" s="28"/>
      <c r="AB63" s="28"/>
      <c r="AC63" s="28"/>
      <c r="AD63" s="13" t="str">
        <f t="shared" si="8"/>
        <v/>
      </c>
      <c r="AE63" s="39" t="str">
        <f t="shared" si="7"/>
        <v/>
      </c>
      <c r="AF63" s="20"/>
    </row>
    <row r="64" spans="1:32" ht="12" customHeight="1" thickBot="1">
      <c r="A64" s="17" t="str">
        <f>IF(B64="","",MAX($A$31:A63)+1)</f>
        <v/>
      </c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8"/>
      <c r="Z64" s="28"/>
      <c r="AA64" s="28"/>
      <c r="AB64" s="28"/>
      <c r="AC64" s="28"/>
      <c r="AD64" s="13" t="str">
        <f t="shared" si="8"/>
        <v/>
      </c>
      <c r="AE64" s="39" t="str">
        <f t="shared" si="7"/>
        <v/>
      </c>
      <c r="AF64" s="20"/>
    </row>
    <row r="65" spans="1:32" ht="12" customHeight="1" thickBot="1">
      <c r="A65" s="17" t="str">
        <f>IF(B65="","",MAX($A$31:A64)+1)</f>
        <v/>
      </c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8"/>
      <c r="Z65" s="28"/>
      <c r="AA65" s="28"/>
      <c r="AB65" s="28"/>
      <c r="AC65" s="28"/>
      <c r="AD65" s="13" t="str">
        <f t="shared" si="8"/>
        <v/>
      </c>
      <c r="AE65" s="39" t="str">
        <f t="shared" si="7"/>
        <v/>
      </c>
      <c r="AF65" s="20"/>
    </row>
    <row r="66" spans="1:32" ht="12" customHeight="1" thickBot="1">
      <c r="A66" s="17" t="str">
        <f>IF(B66="","",MAX($A$31:A65)+1)</f>
        <v/>
      </c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8"/>
      <c r="Z66" s="28"/>
      <c r="AA66" s="28"/>
      <c r="AB66" s="28"/>
      <c r="AC66" s="28"/>
      <c r="AD66" s="13" t="str">
        <f t="shared" si="8"/>
        <v/>
      </c>
      <c r="AE66" s="39" t="str">
        <f t="shared" si="7"/>
        <v/>
      </c>
      <c r="AF66" s="20"/>
    </row>
    <row r="67" spans="1:32" ht="12" customHeight="1" thickBot="1">
      <c r="A67" s="17" t="str">
        <f>IF(B67="","",MAX($A$31:A66)+1)</f>
        <v/>
      </c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8"/>
      <c r="Z67" s="28"/>
      <c r="AA67" s="28"/>
      <c r="AB67" s="28"/>
      <c r="AC67" s="28"/>
      <c r="AD67" s="13" t="str">
        <f t="shared" si="8"/>
        <v/>
      </c>
      <c r="AE67" s="39" t="str">
        <f t="shared" si="7"/>
        <v/>
      </c>
      <c r="AF67" s="20"/>
    </row>
    <row r="68" spans="1:32" ht="12" customHeight="1" thickBot="1">
      <c r="A68" s="17" t="str">
        <f>IF(B68="","",MAX($A$31:A67)+1)</f>
        <v/>
      </c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8"/>
      <c r="Z68" s="28"/>
      <c r="AA68" s="28"/>
      <c r="AB68" s="28"/>
      <c r="AC68" s="28"/>
      <c r="AD68" s="13" t="str">
        <f t="shared" si="8"/>
        <v/>
      </c>
      <c r="AE68" s="39" t="str">
        <f t="shared" si="7"/>
        <v/>
      </c>
      <c r="AF68" s="20"/>
    </row>
    <row r="69" spans="1:32" ht="12" customHeight="1" thickBot="1">
      <c r="A69" s="17" t="str">
        <f>IF(B69="","",MAX($A$31:A68)+1)</f>
        <v/>
      </c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8"/>
      <c r="Z69" s="28"/>
      <c r="AA69" s="28"/>
      <c r="AB69" s="28"/>
      <c r="AC69" s="28"/>
      <c r="AD69" s="13" t="str">
        <f t="shared" si="8"/>
        <v/>
      </c>
      <c r="AE69" s="39" t="str">
        <f t="shared" si="7"/>
        <v/>
      </c>
      <c r="AF69" s="20"/>
    </row>
    <row r="70" spans="1:32" ht="12" customHeight="1" thickBot="1">
      <c r="A70" s="17" t="str">
        <f>IF(B70="","",MAX($A$31:A69)+1)</f>
        <v/>
      </c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8"/>
      <c r="Z70" s="28"/>
      <c r="AA70" s="28"/>
      <c r="AB70" s="28"/>
      <c r="AC70" s="28"/>
      <c r="AD70" s="13" t="str">
        <f t="shared" si="8"/>
        <v/>
      </c>
      <c r="AE70" s="39" t="str">
        <f t="shared" si="7"/>
        <v/>
      </c>
      <c r="AF70" s="20"/>
    </row>
    <row r="71" spans="1:32" ht="12" customHeight="1" thickBot="1">
      <c r="A71" s="17" t="str">
        <f>IF(B71="","",MAX($A$31:A70)+1)</f>
        <v/>
      </c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8"/>
      <c r="Z71" s="28"/>
      <c r="AA71" s="28"/>
      <c r="AB71" s="28"/>
      <c r="AC71" s="28"/>
      <c r="AD71" s="13" t="str">
        <f t="shared" si="8"/>
        <v/>
      </c>
      <c r="AE71" s="39" t="str">
        <f t="shared" si="7"/>
        <v/>
      </c>
      <c r="AF71" s="20"/>
    </row>
    <row r="72" spans="1:32" ht="12" customHeight="1" thickBot="1">
      <c r="A72" s="17" t="str">
        <f>IF(B72="","",MAX($A$31:A71)+1)</f>
        <v/>
      </c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8"/>
      <c r="Z72" s="28"/>
      <c r="AA72" s="28"/>
      <c r="AB72" s="28"/>
      <c r="AC72" s="28"/>
      <c r="AD72" s="13" t="str">
        <f t="shared" si="8"/>
        <v/>
      </c>
      <c r="AE72" s="39" t="str">
        <f t="shared" si="7"/>
        <v/>
      </c>
      <c r="AF72" s="20"/>
    </row>
    <row r="73" spans="1:32" ht="12" customHeight="1" thickBot="1">
      <c r="A73" s="17" t="str">
        <f>IF(B73="","",MAX($A$31:A72)+1)</f>
        <v/>
      </c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8"/>
      <c r="Z73" s="28"/>
      <c r="AA73" s="28"/>
      <c r="AB73" s="28"/>
      <c r="AC73" s="28"/>
      <c r="AD73" s="13" t="str">
        <f t="shared" si="8"/>
        <v/>
      </c>
      <c r="AE73" s="39" t="str">
        <f t="shared" si="7"/>
        <v/>
      </c>
      <c r="AF73" s="20"/>
    </row>
    <row r="74" spans="1:32" ht="12" customHeight="1" thickBot="1">
      <c r="A74" s="17" t="str">
        <f>IF(B74="","",MAX($A$31:A73)+1)</f>
        <v/>
      </c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8"/>
      <c r="Z74" s="28"/>
      <c r="AA74" s="28"/>
      <c r="AB74" s="28"/>
      <c r="AC74" s="28"/>
      <c r="AD74" s="13" t="str">
        <f t="shared" si="8"/>
        <v/>
      </c>
      <c r="AE74" s="39" t="str">
        <f t="shared" si="7"/>
        <v/>
      </c>
      <c r="AF74" s="20"/>
    </row>
    <row r="75" spans="1:32" ht="12" customHeight="1" thickBot="1">
      <c r="A75" s="17" t="str">
        <f>IF(B75="","",MAX($A$31:A74)+1)</f>
        <v/>
      </c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8"/>
      <c r="Z75" s="28"/>
      <c r="AA75" s="28"/>
      <c r="AB75" s="28"/>
      <c r="AC75" s="28"/>
      <c r="AD75" s="13" t="str">
        <f t="shared" si="8"/>
        <v/>
      </c>
      <c r="AE75" s="39" t="str">
        <f t="shared" si="7"/>
        <v/>
      </c>
      <c r="AF75" s="20"/>
    </row>
    <row r="76" spans="1:32" ht="12" customHeight="1" thickBot="1">
      <c r="A76" s="17" t="str">
        <f>IF(B76="","",MAX($A$31:A75)+1)</f>
        <v/>
      </c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8"/>
      <c r="Z76" s="28"/>
      <c r="AA76" s="28"/>
      <c r="AB76" s="28"/>
      <c r="AC76" s="28"/>
      <c r="AD76" s="13" t="str">
        <f t="shared" si="8"/>
        <v/>
      </c>
      <c r="AE76" s="39" t="str">
        <f t="shared" si="7"/>
        <v/>
      </c>
      <c r="AF76" s="20"/>
    </row>
    <row r="77" spans="1:32" ht="12" customHeight="1" thickBot="1">
      <c r="A77" s="17" t="str">
        <f>IF(B77="","",MAX($A$31:A76)+1)</f>
        <v/>
      </c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8"/>
      <c r="Z77" s="28"/>
      <c r="AA77" s="28"/>
      <c r="AB77" s="28"/>
      <c r="AC77" s="28"/>
      <c r="AD77" s="13" t="str">
        <f t="shared" si="8"/>
        <v/>
      </c>
      <c r="AE77" s="39" t="str">
        <f t="shared" si="7"/>
        <v/>
      </c>
      <c r="AF77" s="20"/>
    </row>
    <row r="78" spans="1:32" ht="12" customHeight="1" thickBot="1">
      <c r="A78" s="17" t="str">
        <f>IF(B78="","",MAX($A$31:A77)+1)</f>
        <v/>
      </c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8"/>
      <c r="Z78" s="28"/>
      <c r="AA78" s="28"/>
      <c r="AB78" s="28"/>
      <c r="AC78" s="28"/>
      <c r="AD78" s="13" t="str">
        <f t="shared" si="8"/>
        <v/>
      </c>
      <c r="AE78" s="39" t="str">
        <f t="shared" si="7"/>
        <v/>
      </c>
      <c r="AF78" s="20"/>
    </row>
    <row r="79" spans="1:32" ht="12" customHeight="1" thickBot="1">
      <c r="A79" s="17" t="str">
        <f>IF(B79="","",MAX($A$31:A78)+1)</f>
        <v/>
      </c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8"/>
      <c r="Z79" s="28"/>
      <c r="AA79" s="28"/>
      <c r="AB79" s="28"/>
      <c r="AC79" s="28"/>
      <c r="AD79" s="13" t="str">
        <f t="shared" si="8"/>
        <v/>
      </c>
      <c r="AE79" s="39" t="str">
        <f t="shared" si="7"/>
        <v/>
      </c>
      <c r="AF79" s="20"/>
    </row>
    <row r="80" spans="1:32" ht="12" customHeight="1" thickBot="1">
      <c r="A80" s="17" t="str">
        <f>IF(B80="","",MAX($A$31:A79)+1)</f>
        <v/>
      </c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8"/>
      <c r="Z80" s="28"/>
      <c r="AA80" s="28"/>
      <c r="AB80" s="28"/>
      <c r="AC80" s="28"/>
      <c r="AD80" s="13" t="str">
        <f t="shared" si="8"/>
        <v/>
      </c>
      <c r="AE80" s="39" t="str">
        <f t="shared" si="7"/>
        <v/>
      </c>
      <c r="AF80" s="20"/>
    </row>
    <row r="81" spans="1:32" ht="12" customHeight="1" thickBot="1">
      <c r="A81" s="17" t="str">
        <f>IF(B81="","",MAX($A$31:A80)+1)</f>
        <v/>
      </c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8"/>
      <c r="Z81" s="28"/>
      <c r="AA81" s="28"/>
      <c r="AB81" s="28"/>
      <c r="AC81" s="28"/>
      <c r="AD81" s="13" t="str">
        <f t="shared" si="8"/>
        <v/>
      </c>
      <c r="AE81" s="39" t="str">
        <f t="shared" si="7"/>
        <v/>
      </c>
      <c r="AF81" s="20"/>
    </row>
    <row r="82" spans="1:32" ht="12" customHeight="1" thickBot="1">
      <c r="A82" s="17" t="str">
        <f>IF(B82="","",MAX($A$31:A81)+1)</f>
        <v/>
      </c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8"/>
      <c r="Z82" s="28"/>
      <c r="AA82" s="28"/>
      <c r="AB82" s="28"/>
      <c r="AC82" s="28"/>
      <c r="AD82" s="13" t="str">
        <f t="shared" si="8"/>
        <v/>
      </c>
      <c r="AE82" s="39" t="str">
        <f t="shared" si="7"/>
        <v/>
      </c>
      <c r="AF82" s="20"/>
    </row>
    <row r="83" spans="1:32" ht="12" customHeight="1" thickBot="1">
      <c r="A83" s="17" t="str">
        <f>IF(B83="","",MAX($A$31:A82)+1)</f>
        <v/>
      </c>
      <c r="B83" s="19"/>
      <c r="C83" s="19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8"/>
      <c r="Z83" s="28"/>
      <c r="AA83" s="28"/>
      <c r="AB83" s="28"/>
      <c r="AC83" s="28"/>
      <c r="AD83" s="13" t="str">
        <f t="shared" si="8"/>
        <v/>
      </c>
      <c r="AE83" s="39" t="str">
        <f t="shared" si="7"/>
        <v/>
      </c>
      <c r="AF83" s="20"/>
    </row>
    <row r="84" spans="1:32" ht="12" customHeight="1" thickBot="1">
      <c r="A84" s="17" t="str">
        <f>IF(B84="","",MAX($A$31:A83)+1)</f>
        <v/>
      </c>
      <c r="B84" s="19"/>
      <c r="C84" s="19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8"/>
      <c r="Z84" s="28"/>
      <c r="AA84" s="28"/>
      <c r="AB84" s="28"/>
      <c r="AC84" s="28"/>
      <c r="AD84" s="13" t="str">
        <f t="shared" si="8"/>
        <v/>
      </c>
      <c r="AE84" s="39" t="str">
        <f t="shared" si="7"/>
        <v/>
      </c>
      <c r="AF84" s="20"/>
    </row>
    <row r="85" spans="1:32" ht="12" customHeight="1" thickBot="1">
      <c r="A85" s="17" t="str">
        <f>IF(B85="","",MAX($A$31:A84)+1)</f>
        <v/>
      </c>
      <c r="B85" s="19"/>
      <c r="C85" s="1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8"/>
      <c r="Z85" s="28"/>
      <c r="AA85" s="28"/>
      <c r="AB85" s="28"/>
      <c r="AC85" s="28"/>
      <c r="AD85" s="13" t="str">
        <f t="shared" si="8"/>
        <v/>
      </c>
      <c r="AE85" s="39" t="str">
        <f t="shared" si="7"/>
        <v/>
      </c>
      <c r="AF85" s="20"/>
    </row>
    <row r="86" spans="1:32" ht="12" customHeight="1" thickBot="1">
      <c r="A86" s="17" t="str">
        <f>IF(B86="","",MAX($A$31:A85)+1)</f>
        <v/>
      </c>
      <c r="B86" s="19"/>
      <c r="C86" s="1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8"/>
      <c r="Z86" s="28"/>
      <c r="AA86" s="28"/>
      <c r="AB86" s="28"/>
      <c r="AC86" s="28"/>
      <c r="AD86" s="13" t="str">
        <f t="shared" si="8"/>
        <v/>
      </c>
      <c r="AE86" s="39" t="str">
        <f t="shared" si="7"/>
        <v/>
      </c>
      <c r="AF86" s="20"/>
    </row>
    <row r="87" spans="1:32" ht="12" customHeight="1" thickBot="1">
      <c r="A87" s="17" t="str">
        <f>IF(B87="","",MAX($A$31:A86)+1)</f>
        <v/>
      </c>
      <c r="B87" s="19"/>
      <c r="C87" s="19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8"/>
      <c r="Z87" s="28"/>
      <c r="AA87" s="28"/>
      <c r="AB87" s="28"/>
      <c r="AC87" s="28"/>
      <c r="AD87" s="13" t="str">
        <f t="shared" si="8"/>
        <v/>
      </c>
      <c r="AE87" s="39" t="str">
        <f t="shared" si="7"/>
        <v/>
      </c>
      <c r="AF87" s="20"/>
    </row>
    <row r="88" spans="1:32" ht="12" customHeight="1" thickBot="1">
      <c r="A88" s="17" t="str">
        <f>IF(B88="","",MAX($A$31:A87)+1)</f>
        <v/>
      </c>
      <c r="B88" s="19"/>
      <c r="C88" s="19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8"/>
      <c r="Z88" s="28"/>
      <c r="AA88" s="28"/>
      <c r="AB88" s="28"/>
      <c r="AC88" s="28"/>
      <c r="AD88" s="13" t="str">
        <f t="shared" si="8"/>
        <v/>
      </c>
      <c r="AE88" s="39" t="str">
        <f t="shared" si="7"/>
        <v/>
      </c>
      <c r="AF88" s="20"/>
    </row>
    <row r="89" spans="1:32" ht="12" customHeight="1" thickBot="1">
      <c r="A89" s="17" t="str">
        <f>IF(B89="","",MAX($A$31:A88)+1)</f>
        <v/>
      </c>
      <c r="B89" s="19"/>
      <c r="C89" s="19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8"/>
      <c r="Z89" s="28"/>
      <c r="AA89" s="28"/>
      <c r="AB89" s="28"/>
      <c r="AC89" s="28"/>
      <c r="AD89" s="13" t="str">
        <f t="shared" si="8"/>
        <v/>
      </c>
      <c r="AE89" s="39" t="str">
        <f t="shared" si="7"/>
        <v/>
      </c>
      <c r="AF89" s="20"/>
    </row>
    <row r="90" spans="1:32" ht="12" customHeight="1" thickBot="1">
      <c r="A90" s="17" t="str">
        <f>IF(B90="","",MAX($A$31:A89)+1)</f>
        <v/>
      </c>
      <c r="B90" s="19"/>
      <c r="C90" s="1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8"/>
      <c r="Z90" s="28"/>
      <c r="AA90" s="28"/>
      <c r="AB90" s="28"/>
      <c r="AC90" s="28"/>
      <c r="AD90" s="13" t="str">
        <f t="shared" si="8"/>
        <v/>
      </c>
      <c r="AE90" s="39" t="str">
        <f t="shared" si="7"/>
        <v/>
      </c>
      <c r="AF90" s="20"/>
    </row>
    <row r="91" spans="1:32" ht="12" customHeight="1" thickBot="1">
      <c r="A91" s="17" t="str">
        <f>IF(B91="","",MAX($A$31:A90)+1)</f>
        <v/>
      </c>
      <c r="B91" s="19"/>
      <c r="C91" s="19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8"/>
      <c r="Z91" s="28"/>
      <c r="AA91" s="28"/>
      <c r="AB91" s="28"/>
      <c r="AC91" s="28"/>
      <c r="AD91" s="13" t="str">
        <f t="shared" si="8"/>
        <v/>
      </c>
      <c r="AE91" s="39" t="str">
        <f t="shared" si="7"/>
        <v/>
      </c>
      <c r="AF91" s="20"/>
    </row>
    <row r="92" spans="1:32" ht="12" customHeight="1" thickBot="1">
      <c r="A92" s="17" t="str">
        <f>IF(B92="","",MAX($A$31:A91)+1)</f>
        <v/>
      </c>
      <c r="B92" s="19"/>
      <c r="C92" s="1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8"/>
      <c r="Z92" s="28"/>
      <c r="AA92" s="28"/>
      <c r="AB92" s="28"/>
      <c r="AC92" s="28"/>
      <c r="AD92" s="13" t="str">
        <f t="shared" si="8"/>
        <v/>
      </c>
      <c r="AE92" s="39" t="str">
        <f t="shared" si="7"/>
        <v/>
      </c>
      <c r="AF92" s="20"/>
    </row>
    <row r="93" spans="1:32" ht="12" customHeight="1" thickBot="1">
      <c r="A93" s="17" t="str">
        <f>IF(B93="","",MAX($A$31:A92)+1)</f>
        <v/>
      </c>
      <c r="B93" s="19"/>
      <c r="C93" s="1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8"/>
      <c r="Z93" s="28"/>
      <c r="AA93" s="28"/>
      <c r="AB93" s="28"/>
      <c r="AC93" s="28"/>
      <c r="AD93" s="13" t="str">
        <f t="shared" si="8"/>
        <v/>
      </c>
      <c r="AE93" s="39" t="str">
        <f t="shared" si="7"/>
        <v/>
      </c>
      <c r="AF93" s="20"/>
    </row>
    <row r="94" spans="1:32" ht="12" customHeight="1" thickBot="1">
      <c r="A94" s="17" t="str">
        <f>IF(B94="","",MAX($A$31:A93)+1)</f>
        <v/>
      </c>
      <c r="B94" s="19"/>
      <c r="C94" s="19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8"/>
      <c r="Z94" s="28"/>
      <c r="AA94" s="28"/>
      <c r="AB94" s="28"/>
      <c r="AC94" s="28"/>
      <c r="AD94" s="13" t="str">
        <f t="shared" si="8"/>
        <v/>
      </c>
      <c r="AE94" s="39" t="str">
        <f t="shared" si="7"/>
        <v/>
      </c>
      <c r="AF94" s="20"/>
    </row>
    <row r="95" spans="1:32" ht="12" customHeight="1" thickBot="1">
      <c r="A95" s="17" t="str">
        <f>IF(B95="","",MAX($A$31:A94)+1)</f>
        <v/>
      </c>
      <c r="B95" s="19"/>
      <c r="C95" s="19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8"/>
      <c r="Z95" s="28"/>
      <c r="AA95" s="28"/>
      <c r="AB95" s="28"/>
      <c r="AC95" s="28"/>
      <c r="AD95" s="13" t="str">
        <f t="shared" si="8"/>
        <v/>
      </c>
      <c r="AE95" s="39" t="str">
        <f t="shared" si="7"/>
        <v/>
      </c>
      <c r="AF95" s="20"/>
    </row>
    <row r="96" spans="1:32" ht="12" customHeight="1" thickBot="1">
      <c r="A96" s="17" t="str">
        <f>IF(B96="","",MAX($A$31:A95)+1)</f>
        <v/>
      </c>
      <c r="B96" s="19"/>
      <c r="C96" s="19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8"/>
      <c r="Z96" s="28"/>
      <c r="AA96" s="28"/>
      <c r="AB96" s="28"/>
      <c r="AC96" s="28"/>
      <c r="AD96" s="13" t="str">
        <f t="shared" si="8"/>
        <v/>
      </c>
      <c r="AE96" s="39" t="str">
        <f t="shared" ref="AE96:AE159" si="9">IF(AD96="","",IF(AD96&lt;50,1,IF(AD96&lt;60,2,IF(AD96&lt;70,3,IF(AD96&lt;85,4,5)))))</f>
        <v/>
      </c>
      <c r="AF96" s="20"/>
    </row>
    <row r="97" spans="1:32" ht="12" customHeight="1" thickBot="1">
      <c r="A97" s="17" t="str">
        <f>IF(B97="","",MAX($A$31:A96)+1)</f>
        <v/>
      </c>
      <c r="B97" s="19"/>
      <c r="C97" s="1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8"/>
      <c r="Z97" s="28"/>
      <c r="AA97" s="28"/>
      <c r="AB97" s="28"/>
      <c r="AC97" s="28"/>
      <c r="AD97" s="13" t="str">
        <f t="shared" si="8"/>
        <v/>
      </c>
      <c r="AE97" s="39" t="str">
        <f t="shared" si="9"/>
        <v/>
      </c>
      <c r="AF97" s="20"/>
    </row>
    <row r="98" spans="1:32" ht="12" customHeight="1" thickBot="1">
      <c r="A98" s="17" t="str">
        <f>IF(B98="","",MAX($A$31:A97)+1)</f>
        <v/>
      </c>
      <c r="B98" s="19"/>
      <c r="C98" s="19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8"/>
      <c r="Z98" s="28"/>
      <c r="AA98" s="28"/>
      <c r="AB98" s="28"/>
      <c r="AC98" s="28"/>
      <c r="AD98" s="13" t="str">
        <f t="shared" si="8"/>
        <v/>
      </c>
      <c r="AE98" s="39" t="str">
        <f t="shared" si="9"/>
        <v/>
      </c>
      <c r="AF98" s="20"/>
    </row>
    <row r="99" spans="1:32" ht="12" customHeight="1" thickBot="1">
      <c r="A99" s="17" t="str">
        <f>IF(B99="","",MAX($A$31:A98)+1)</f>
        <v/>
      </c>
      <c r="B99" s="19"/>
      <c r="C99" s="19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8"/>
      <c r="Z99" s="28"/>
      <c r="AA99" s="28"/>
      <c r="AB99" s="28"/>
      <c r="AC99" s="28"/>
      <c r="AD99" s="13" t="str">
        <f t="shared" si="8"/>
        <v/>
      </c>
      <c r="AE99" s="39" t="str">
        <f t="shared" si="9"/>
        <v/>
      </c>
      <c r="AF99" s="20"/>
    </row>
    <row r="100" spans="1:32" ht="12" customHeight="1" thickBot="1">
      <c r="A100" s="17" t="str">
        <f>IF(B100="","",MAX($A$31:A99)+1)</f>
        <v/>
      </c>
      <c r="B100" s="19"/>
      <c r="C100" s="19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8"/>
      <c r="Z100" s="28"/>
      <c r="AA100" s="28"/>
      <c r="AB100" s="28"/>
      <c r="AC100" s="28"/>
      <c r="AD100" s="13" t="str">
        <f t="shared" si="8"/>
        <v/>
      </c>
      <c r="AE100" s="39" t="str">
        <f t="shared" si="9"/>
        <v/>
      </c>
      <c r="AF100" s="20"/>
    </row>
    <row r="101" spans="1:32" ht="12" customHeight="1" thickBot="1">
      <c r="A101" s="17" t="str">
        <f>IF(B101="","",MAX($A$31:A100)+1)</f>
        <v/>
      </c>
      <c r="B101" s="19"/>
      <c r="C101" s="19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8"/>
      <c r="Z101" s="28"/>
      <c r="AA101" s="28"/>
      <c r="AB101" s="28"/>
      <c r="AC101" s="28"/>
      <c r="AD101" s="13" t="str">
        <f t="shared" si="8"/>
        <v/>
      </c>
      <c r="AE101" s="39" t="str">
        <f t="shared" si="9"/>
        <v/>
      </c>
      <c r="AF101" s="20"/>
    </row>
    <row r="102" spans="1:32" ht="12" customHeight="1" thickBot="1">
      <c r="A102" s="17" t="str">
        <f>IF(B102="","",MAX($A$31:A101)+1)</f>
        <v/>
      </c>
      <c r="B102" s="19"/>
      <c r="C102" s="19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8"/>
      <c r="Z102" s="28"/>
      <c r="AA102" s="28"/>
      <c r="AB102" s="28"/>
      <c r="AC102" s="28"/>
      <c r="AD102" s="13" t="str">
        <f t="shared" si="8"/>
        <v/>
      </c>
      <c r="AE102" s="39" t="str">
        <f t="shared" si="9"/>
        <v/>
      </c>
      <c r="AF102" s="20"/>
    </row>
    <row r="103" spans="1:32" ht="12" customHeight="1" thickBot="1">
      <c r="A103" s="17" t="str">
        <f>IF(B103="","",MAX($A$31:A102)+1)</f>
        <v/>
      </c>
      <c r="B103" s="19"/>
      <c r="C103" s="19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8"/>
      <c r="Z103" s="28"/>
      <c r="AA103" s="28"/>
      <c r="AB103" s="28"/>
      <c r="AC103" s="28"/>
      <c r="AD103" s="13" t="str">
        <f t="shared" si="8"/>
        <v/>
      </c>
      <c r="AE103" s="39" t="str">
        <f t="shared" si="9"/>
        <v/>
      </c>
      <c r="AF103" s="20"/>
    </row>
    <row r="104" spans="1:32" ht="12" customHeight="1" thickBot="1">
      <c r="A104" s="17" t="str">
        <f>IF(B104="","",MAX($A$31:A103)+1)</f>
        <v/>
      </c>
      <c r="B104" s="19"/>
      <c r="C104" s="19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8"/>
      <c r="Z104" s="28"/>
      <c r="AA104" s="28"/>
      <c r="AB104" s="28"/>
      <c r="AC104" s="28"/>
      <c r="AD104" s="13" t="str">
        <f t="shared" ref="AD104:AD167" si="10">IF(AND(A104="",B104=""),"",IF(OR(D104="Girmedi",D104="Devamsız"),"",IF(D104="Kopya",0,SUM(E104:AC104))))</f>
        <v/>
      </c>
      <c r="AE104" s="39" t="str">
        <f t="shared" si="9"/>
        <v/>
      </c>
      <c r="AF104" s="20"/>
    </row>
    <row r="105" spans="1:32" ht="12" customHeight="1" thickBot="1">
      <c r="A105" s="17" t="str">
        <f>IF(B105="","",MAX($A$31:A104)+1)</f>
        <v/>
      </c>
      <c r="B105" s="19"/>
      <c r="C105" s="19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8"/>
      <c r="Z105" s="28"/>
      <c r="AA105" s="28"/>
      <c r="AB105" s="28"/>
      <c r="AC105" s="28"/>
      <c r="AD105" s="13" t="str">
        <f t="shared" si="10"/>
        <v/>
      </c>
      <c r="AE105" s="39" t="str">
        <f t="shared" si="9"/>
        <v/>
      </c>
      <c r="AF105" s="20"/>
    </row>
    <row r="106" spans="1:32" ht="12" customHeight="1" thickBot="1">
      <c r="A106" s="17" t="str">
        <f>IF(B106="","",MAX($A$31:A105)+1)</f>
        <v/>
      </c>
      <c r="B106" s="19"/>
      <c r="C106" s="19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8"/>
      <c r="Z106" s="28"/>
      <c r="AA106" s="28"/>
      <c r="AB106" s="28"/>
      <c r="AC106" s="28"/>
      <c r="AD106" s="13" t="str">
        <f t="shared" si="10"/>
        <v/>
      </c>
      <c r="AE106" s="39" t="str">
        <f t="shared" si="9"/>
        <v/>
      </c>
      <c r="AF106" s="20"/>
    </row>
    <row r="107" spans="1:32" ht="12" customHeight="1" thickBot="1">
      <c r="A107" s="17" t="str">
        <f>IF(B107="","",MAX($A$31:A106)+1)</f>
        <v/>
      </c>
      <c r="B107" s="19"/>
      <c r="C107" s="19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8"/>
      <c r="Z107" s="28"/>
      <c r="AA107" s="28"/>
      <c r="AB107" s="28"/>
      <c r="AC107" s="28"/>
      <c r="AD107" s="13" t="str">
        <f t="shared" si="10"/>
        <v/>
      </c>
      <c r="AE107" s="39" t="str">
        <f t="shared" si="9"/>
        <v/>
      </c>
      <c r="AF107" s="20"/>
    </row>
    <row r="108" spans="1:32" ht="12" customHeight="1">
      <c r="A108" s="17" t="str">
        <f>IF(B108="","",MAX($A$31:A107)+1)</f>
        <v/>
      </c>
      <c r="B108" s="18"/>
      <c r="C108" s="24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8"/>
      <c r="Z108" s="28"/>
      <c r="AA108" s="28"/>
      <c r="AB108" s="28"/>
      <c r="AC108" s="28"/>
      <c r="AD108" s="13" t="str">
        <f t="shared" si="10"/>
        <v/>
      </c>
      <c r="AE108" s="39" t="str">
        <f t="shared" si="9"/>
        <v/>
      </c>
    </row>
    <row r="109" spans="1:32" ht="12" customHeight="1">
      <c r="A109" s="17" t="str">
        <f>IF(B109="","",MAX($A$31:A108)+1)</f>
        <v/>
      </c>
      <c r="B109" s="26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8"/>
      <c r="Z109" s="28"/>
      <c r="AA109" s="28"/>
      <c r="AB109" s="28"/>
      <c r="AC109" s="28"/>
      <c r="AD109" s="13" t="str">
        <f t="shared" si="10"/>
        <v/>
      </c>
      <c r="AE109" s="39" t="str">
        <f t="shared" si="9"/>
        <v/>
      </c>
    </row>
    <row r="110" spans="1:32" ht="12" customHeight="1">
      <c r="A110" s="17" t="str">
        <f>IF(B110="","",MAX($A$31:A109)+1)</f>
        <v/>
      </c>
      <c r="B110" s="26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8"/>
      <c r="Z110" s="28"/>
      <c r="AA110" s="28"/>
      <c r="AB110" s="28"/>
      <c r="AC110" s="28"/>
      <c r="AD110" s="13" t="str">
        <f t="shared" si="10"/>
        <v/>
      </c>
      <c r="AE110" s="39" t="str">
        <f t="shared" si="9"/>
        <v/>
      </c>
    </row>
    <row r="111" spans="1:32" ht="12" customHeight="1">
      <c r="A111" s="17" t="str">
        <f>IF(B111="","",MAX($A$31:A110)+1)</f>
        <v/>
      </c>
      <c r="B111" s="26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8"/>
      <c r="Z111" s="28"/>
      <c r="AA111" s="28"/>
      <c r="AB111" s="28"/>
      <c r="AC111" s="28"/>
      <c r="AD111" s="13" t="str">
        <f t="shared" si="10"/>
        <v/>
      </c>
      <c r="AE111" s="39" t="str">
        <f t="shared" si="9"/>
        <v/>
      </c>
    </row>
    <row r="112" spans="1:32" ht="12" customHeight="1">
      <c r="A112" s="17" t="str">
        <f>IF(B112="","",MAX($A$31:A111)+1)</f>
        <v/>
      </c>
      <c r="B112" s="26"/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8"/>
      <c r="Z112" s="28"/>
      <c r="AA112" s="28"/>
      <c r="AB112" s="28"/>
      <c r="AC112" s="28"/>
      <c r="AD112" s="13" t="str">
        <f t="shared" si="10"/>
        <v/>
      </c>
      <c r="AE112" s="39" t="str">
        <f t="shared" si="9"/>
        <v/>
      </c>
    </row>
    <row r="113" spans="1:31" ht="12" customHeight="1">
      <c r="A113" s="17" t="str">
        <f>IF(B113="","",MAX($A$31:A112)+1)</f>
        <v/>
      </c>
      <c r="B113" s="26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8"/>
      <c r="Z113" s="28"/>
      <c r="AA113" s="28"/>
      <c r="AB113" s="28"/>
      <c r="AC113" s="28"/>
      <c r="AD113" s="13" t="str">
        <f t="shared" si="10"/>
        <v/>
      </c>
      <c r="AE113" s="39" t="str">
        <f t="shared" si="9"/>
        <v/>
      </c>
    </row>
    <row r="114" spans="1:31" ht="12" customHeight="1">
      <c r="A114" s="17" t="str">
        <f>IF(B114="","",MAX($A$31:A113)+1)</f>
        <v/>
      </c>
      <c r="B114" s="26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8"/>
      <c r="Z114" s="28"/>
      <c r="AA114" s="28"/>
      <c r="AB114" s="28"/>
      <c r="AC114" s="28"/>
      <c r="AD114" s="13" t="str">
        <f t="shared" si="10"/>
        <v/>
      </c>
      <c r="AE114" s="39" t="str">
        <f t="shared" si="9"/>
        <v/>
      </c>
    </row>
    <row r="115" spans="1:31" ht="12" customHeight="1">
      <c r="A115" s="17" t="str">
        <f>IF(B115="","",MAX($A$31:A114)+1)</f>
        <v/>
      </c>
      <c r="B115" s="26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8"/>
      <c r="Z115" s="28"/>
      <c r="AA115" s="28"/>
      <c r="AB115" s="28"/>
      <c r="AC115" s="28"/>
      <c r="AD115" s="13" t="str">
        <f t="shared" si="10"/>
        <v/>
      </c>
      <c r="AE115" s="39" t="str">
        <f t="shared" si="9"/>
        <v/>
      </c>
    </row>
    <row r="116" spans="1:31" ht="12" customHeight="1">
      <c r="A116" s="17" t="str">
        <f>IF(B116="","",MAX($A$31:A115)+1)</f>
        <v/>
      </c>
      <c r="B116" s="26"/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8"/>
      <c r="Z116" s="28"/>
      <c r="AA116" s="28"/>
      <c r="AB116" s="28"/>
      <c r="AC116" s="28"/>
      <c r="AD116" s="13" t="str">
        <f t="shared" si="10"/>
        <v/>
      </c>
      <c r="AE116" s="39" t="str">
        <f t="shared" si="9"/>
        <v/>
      </c>
    </row>
    <row r="117" spans="1:31" ht="12" customHeight="1">
      <c r="A117" s="17" t="str">
        <f>IF(B117="","",MAX($A$31:A116)+1)</f>
        <v/>
      </c>
      <c r="B117" s="26"/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8"/>
      <c r="Z117" s="28"/>
      <c r="AA117" s="28"/>
      <c r="AB117" s="28"/>
      <c r="AC117" s="28"/>
      <c r="AD117" s="13" t="str">
        <f t="shared" si="10"/>
        <v/>
      </c>
      <c r="AE117" s="39" t="str">
        <f t="shared" si="9"/>
        <v/>
      </c>
    </row>
    <row r="118" spans="1:31" ht="12" customHeight="1">
      <c r="A118" s="17" t="str">
        <f>IF(B118="","",MAX($A$31:A117)+1)</f>
        <v/>
      </c>
      <c r="B118" s="26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8"/>
      <c r="Z118" s="28"/>
      <c r="AA118" s="28"/>
      <c r="AB118" s="28"/>
      <c r="AC118" s="28"/>
      <c r="AD118" s="13" t="str">
        <f t="shared" si="10"/>
        <v/>
      </c>
      <c r="AE118" s="39" t="str">
        <f t="shared" si="9"/>
        <v/>
      </c>
    </row>
    <row r="119" spans="1:31" ht="12" customHeight="1">
      <c r="A119" s="17" t="str">
        <f>IF(B119="","",MAX($A$31:A118)+1)</f>
        <v/>
      </c>
      <c r="B119" s="26"/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8"/>
      <c r="Z119" s="28"/>
      <c r="AA119" s="28"/>
      <c r="AB119" s="28"/>
      <c r="AC119" s="28"/>
      <c r="AD119" s="13" t="str">
        <f t="shared" si="10"/>
        <v/>
      </c>
      <c r="AE119" s="39" t="str">
        <f t="shared" si="9"/>
        <v/>
      </c>
    </row>
    <row r="120" spans="1:31" ht="12" customHeight="1">
      <c r="A120" s="17" t="str">
        <f>IF(B120="","",MAX($A$31:A119)+1)</f>
        <v/>
      </c>
      <c r="B120" s="26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8"/>
      <c r="Z120" s="28"/>
      <c r="AA120" s="28"/>
      <c r="AB120" s="28"/>
      <c r="AC120" s="28"/>
      <c r="AD120" s="13" t="str">
        <f t="shared" si="10"/>
        <v/>
      </c>
      <c r="AE120" s="39" t="str">
        <f t="shared" si="9"/>
        <v/>
      </c>
    </row>
    <row r="121" spans="1:31" ht="12" customHeight="1">
      <c r="A121" s="17" t="str">
        <f>IF(B121="","",MAX($A$31:A120)+1)</f>
        <v/>
      </c>
      <c r="B121" s="26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8"/>
      <c r="Z121" s="28"/>
      <c r="AA121" s="28"/>
      <c r="AB121" s="28"/>
      <c r="AC121" s="28"/>
      <c r="AD121" s="13" t="str">
        <f t="shared" si="10"/>
        <v/>
      </c>
      <c r="AE121" s="39" t="str">
        <f t="shared" si="9"/>
        <v/>
      </c>
    </row>
    <row r="122" spans="1:31" ht="12" customHeight="1">
      <c r="A122" s="17" t="str">
        <f>IF(B122="","",MAX($A$31:A121)+1)</f>
        <v/>
      </c>
      <c r="B122" s="26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8"/>
      <c r="Z122" s="28"/>
      <c r="AA122" s="28"/>
      <c r="AB122" s="28"/>
      <c r="AC122" s="28"/>
      <c r="AD122" s="13" t="str">
        <f t="shared" si="10"/>
        <v/>
      </c>
      <c r="AE122" s="39" t="str">
        <f t="shared" si="9"/>
        <v/>
      </c>
    </row>
    <row r="123" spans="1:31" ht="12" customHeight="1">
      <c r="A123" s="17" t="str">
        <f>IF(B123="","",MAX($A$31:A122)+1)</f>
        <v/>
      </c>
      <c r="B123" s="26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8"/>
      <c r="Z123" s="28"/>
      <c r="AA123" s="28"/>
      <c r="AB123" s="28"/>
      <c r="AC123" s="28"/>
      <c r="AD123" s="13" t="str">
        <f t="shared" si="10"/>
        <v/>
      </c>
      <c r="AE123" s="39" t="str">
        <f t="shared" si="9"/>
        <v/>
      </c>
    </row>
    <row r="124" spans="1:31" ht="12" customHeight="1">
      <c r="A124" s="17" t="str">
        <f>IF(B124="","",MAX($A$31:A123)+1)</f>
        <v/>
      </c>
      <c r="B124" s="26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8"/>
      <c r="Z124" s="28"/>
      <c r="AA124" s="28"/>
      <c r="AB124" s="28"/>
      <c r="AC124" s="28"/>
      <c r="AD124" s="13" t="str">
        <f t="shared" si="10"/>
        <v/>
      </c>
      <c r="AE124" s="39" t="str">
        <f t="shared" si="9"/>
        <v/>
      </c>
    </row>
    <row r="125" spans="1:31" ht="12" customHeight="1">
      <c r="A125" s="17" t="str">
        <f>IF(B125="","",MAX($A$31:A124)+1)</f>
        <v/>
      </c>
      <c r="B125" s="26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8"/>
      <c r="Z125" s="28"/>
      <c r="AA125" s="28"/>
      <c r="AB125" s="28"/>
      <c r="AC125" s="28"/>
      <c r="AD125" s="13" t="str">
        <f t="shared" si="10"/>
        <v/>
      </c>
      <c r="AE125" s="39" t="str">
        <f t="shared" si="9"/>
        <v/>
      </c>
    </row>
    <row r="126" spans="1:31" ht="12" customHeight="1">
      <c r="A126" s="17" t="str">
        <f>IF(B126="","",MAX($A$31:A125)+1)</f>
        <v/>
      </c>
      <c r="B126" s="26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8"/>
      <c r="Z126" s="28"/>
      <c r="AA126" s="28"/>
      <c r="AB126" s="28"/>
      <c r="AC126" s="28"/>
      <c r="AD126" s="13" t="str">
        <f t="shared" si="10"/>
        <v/>
      </c>
      <c r="AE126" s="39" t="str">
        <f t="shared" si="9"/>
        <v/>
      </c>
    </row>
    <row r="127" spans="1:31" ht="12" customHeight="1">
      <c r="A127" s="17" t="str">
        <f>IF(B127="","",MAX($A$31:A126)+1)</f>
        <v/>
      </c>
      <c r="B127" s="26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8"/>
      <c r="Z127" s="28"/>
      <c r="AA127" s="28"/>
      <c r="AB127" s="28"/>
      <c r="AC127" s="28"/>
      <c r="AD127" s="13" t="str">
        <f t="shared" si="10"/>
        <v/>
      </c>
      <c r="AE127" s="39" t="str">
        <f t="shared" si="9"/>
        <v/>
      </c>
    </row>
    <row r="128" spans="1:31" ht="12" customHeight="1">
      <c r="A128" s="17" t="str">
        <f>IF(B128="","",MAX($A$31:A127)+1)</f>
        <v/>
      </c>
      <c r="B128" s="26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8"/>
      <c r="Z128" s="28"/>
      <c r="AA128" s="28"/>
      <c r="AB128" s="28"/>
      <c r="AC128" s="28"/>
      <c r="AD128" s="13" t="str">
        <f t="shared" si="10"/>
        <v/>
      </c>
      <c r="AE128" s="39" t="str">
        <f t="shared" si="9"/>
        <v/>
      </c>
    </row>
    <row r="129" spans="1:31" ht="12" customHeight="1">
      <c r="A129" s="17" t="str">
        <f>IF(B129="","",MAX($A$31:A128)+1)</f>
        <v/>
      </c>
      <c r="B129" s="26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8"/>
      <c r="Z129" s="28"/>
      <c r="AA129" s="28"/>
      <c r="AB129" s="28"/>
      <c r="AC129" s="28"/>
      <c r="AD129" s="13" t="str">
        <f t="shared" si="10"/>
        <v/>
      </c>
      <c r="AE129" s="39" t="str">
        <f t="shared" si="9"/>
        <v/>
      </c>
    </row>
    <row r="130" spans="1:31" ht="12" customHeight="1">
      <c r="A130" s="17" t="str">
        <f>IF(B130="","",MAX($A$31:A129)+1)</f>
        <v/>
      </c>
      <c r="B130" s="26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8"/>
      <c r="Z130" s="28"/>
      <c r="AA130" s="28"/>
      <c r="AB130" s="28"/>
      <c r="AC130" s="28"/>
      <c r="AD130" s="13" t="str">
        <f t="shared" si="10"/>
        <v/>
      </c>
      <c r="AE130" s="39" t="str">
        <f t="shared" si="9"/>
        <v/>
      </c>
    </row>
    <row r="131" spans="1:31" ht="12" customHeight="1">
      <c r="A131" s="17" t="str">
        <f>IF(B131="","",MAX($A$31:A130)+1)</f>
        <v/>
      </c>
      <c r="B131" s="26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8"/>
      <c r="Z131" s="28"/>
      <c r="AA131" s="28"/>
      <c r="AB131" s="28"/>
      <c r="AC131" s="28"/>
      <c r="AD131" s="13" t="str">
        <f t="shared" si="10"/>
        <v/>
      </c>
      <c r="AE131" s="39" t="str">
        <f t="shared" si="9"/>
        <v/>
      </c>
    </row>
    <row r="132" spans="1:31" ht="12" customHeight="1">
      <c r="A132" s="17" t="str">
        <f>IF(B132="","",MAX($A$31:A131)+1)</f>
        <v/>
      </c>
      <c r="B132" s="26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8"/>
      <c r="Z132" s="28"/>
      <c r="AA132" s="28"/>
      <c r="AB132" s="28"/>
      <c r="AC132" s="28"/>
      <c r="AD132" s="13" t="str">
        <f t="shared" si="10"/>
        <v/>
      </c>
      <c r="AE132" s="39" t="str">
        <f t="shared" si="9"/>
        <v/>
      </c>
    </row>
    <row r="133" spans="1:31" ht="12" customHeight="1">
      <c r="A133" s="17" t="str">
        <f>IF(B133="","",MAX($A$31:A132)+1)</f>
        <v/>
      </c>
      <c r="B133" s="26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8"/>
      <c r="Z133" s="28"/>
      <c r="AA133" s="28"/>
      <c r="AB133" s="28"/>
      <c r="AC133" s="28"/>
      <c r="AD133" s="13" t="str">
        <f t="shared" si="10"/>
        <v/>
      </c>
      <c r="AE133" s="39" t="str">
        <f t="shared" si="9"/>
        <v/>
      </c>
    </row>
    <row r="134" spans="1:31" ht="12" customHeight="1">
      <c r="A134" s="17" t="str">
        <f>IF(B134="","",MAX($A$31:A133)+1)</f>
        <v/>
      </c>
      <c r="B134" s="26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8"/>
      <c r="Z134" s="28"/>
      <c r="AA134" s="28"/>
      <c r="AB134" s="28"/>
      <c r="AC134" s="28"/>
      <c r="AD134" s="13" t="str">
        <f t="shared" si="10"/>
        <v/>
      </c>
      <c r="AE134" s="39" t="str">
        <f t="shared" si="9"/>
        <v/>
      </c>
    </row>
    <row r="135" spans="1:31" ht="12" customHeight="1">
      <c r="A135" s="17" t="str">
        <f>IF(B135="","",MAX($A$31:A134)+1)</f>
        <v/>
      </c>
      <c r="B135" s="26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8"/>
      <c r="Z135" s="28"/>
      <c r="AA135" s="28"/>
      <c r="AB135" s="28"/>
      <c r="AC135" s="28"/>
      <c r="AD135" s="13" t="str">
        <f t="shared" si="10"/>
        <v/>
      </c>
      <c r="AE135" s="39" t="str">
        <f t="shared" si="9"/>
        <v/>
      </c>
    </row>
    <row r="136" spans="1:31" ht="12" customHeight="1">
      <c r="A136" s="17" t="str">
        <f>IF(B136="","",MAX($A$31:A135)+1)</f>
        <v/>
      </c>
      <c r="B136" s="26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8"/>
      <c r="Z136" s="28"/>
      <c r="AA136" s="28"/>
      <c r="AB136" s="28"/>
      <c r="AC136" s="28"/>
      <c r="AD136" s="13" t="str">
        <f t="shared" si="10"/>
        <v/>
      </c>
      <c r="AE136" s="39" t="str">
        <f t="shared" si="9"/>
        <v/>
      </c>
    </row>
    <row r="137" spans="1:31" ht="12" customHeight="1">
      <c r="A137" s="17" t="str">
        <f>IF(B137="","",MAX($A$31:A136)+1)</f>
        <v/>
      </c>
      <c r="B137" s="26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8"/>
      <c r="Z137" s="28"/>
      <c r="AA137" s="28"/>
      <c r="AB137" s="28"/>
      <c r="AC137" s="28"/>
      <c r="AD137" s="13" t="str">
        <f t="shared" si="10"/>
        <v/>
      </c>
      <c r="AE137" s="39" t="str">
        <f t="shared" si="9"/>
        <v/>
      </c>
    </row>
    <row r="138" spans="1:31" ht="12" customHeight="1">
      <c r="A138" s="17" t="str">
        <f>IF(B138="","",MAX($A$31:A137)+1)</f>
        <v/>
      </c>
      <c r="B138" s="26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8"/>
      <c r="Z138" s="28"/>
      <c r="AA138" s="28"/>
      <c r="AB138" s="28"/>
      <c r="AC138" s="28"/>
      <c r="AD138" s="13" t="str">
        <f t="shared" si="10"/>
        <v/>
      </c>
      <c r="AE138" s="39" t="str">
        <f t="shared" si="9"/>
        <v/>
      </c>
    </row>
    <row r="139" spans="1:31" ht="12" customHeight="1">
      <c r="A139" s="17" t="str">
        <f>IF(B139="","",MAX($A$31:A138)+1)</f>
        <v/>
      </c>
      <c r="B139" s="26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8"/>
      <c r="Z139" s="28"/>
      <c r="AA139" s="28"/>
      <c r="AB139" s="28"/>
      <c r="AC139" s="28"/>
      <c r="AD139" s="13" t="str">
        <f t="shared" si="10"/>
        <v/>
      </c>
      <c r="AE139" s="39" t="str">
        <f t="shared" si="9"/>
        <v/>
      </c>
    </row>
    <row r="140" spans="1:31" ht="12" customHeight="1">
      <c r="A140" s="17" t="str">
        <f>IF(B140="","",MAX($A$31:A139)+1)</f>
        <v/>
      </c>
      <c r="B140" s="26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8"/>
      <c r="Z140" s="28"/>
      <c r="AA140" s="28"/>
      <c r="AB140" s="28"/>
      <c r="AC140" s="28"/>
      <c r="AD140" s="13" t="str">
        <f t="shared" si="10"/>
        <v/>
      </c>
      <c r="AE140" s="39" t="str">
        <f t="shared" si="9"/>
        <v/>
      </c>
    </row>
    <row r="141" spans="1:31" ht="12" customHeight="1">
      <c r="A141" s="17" t="str">
        <f>IF(B141="","",MAX($A$31:A140)+1)</f>
        <v/>
      </c>
      <c r="B141" s="26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8"/>
      <c r="Z141" s="28"/>
      <c r="AA141" s="28"/>
      <c r="AB141" s="28"/>
      <c r="AC141" s="28"/>
      <c r="AD141" s="13" t="str">
        <f t="shared" si="10"/>
        <v/>
      </c>
      <c r="AE141" s="39" t="str">
        <f t="shared" si="9"/>
        <v/>
      </c>
    </row>
    <row r="142" spans="1:31" ht="12" customHeight="1">
      <c r="A142" s="17" t="str">
        <f>IF(B142="","",MAX($A$31:A141)+1)</f>
        <v/>
      </c>
      <c r="B142" s="26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8"/>
      <c r="Z142" s="28"/>
      <c r="AA142" s="28"/>
      <c r="AB142" s="28"/>
      <c r="AC142" s="28"/>
      <c r="AD142" s="13" t="str">
        <f t="shared" si="10"/>
        <v/>
      </c>
      <c r="AE142" s="39" t="str">
        <f t="shared" si="9"/>
        <v/>
      </c>
    </row>
    <row r="143" spans="1:31" ht="12" customHeight="1">
      <c r="A143" s="17" t="str">
        <f>IF(B143="","",MAX($A$31:A142)+1)</f>
        <v/>
      </c>
      <c r="B143" s="26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8"/>
      <c r="Z143" s="28"/>
      <c r="AA143" s="28"/>
      <c r="AB143" s="28"/>
      <c r="AC143" s="28"/>
      <c r="AD143" s="13" t="str">
        <f t="shared" si="10"/>
        <v/>
      </c>
      <c r="AE143" s="39" t="str">
        <f t="shared" si="9"/>
        <v/>
      </c>
    </row>
    <row r="144" spans="1:31" ht="12" customHeight="1">
      <c r="A144" s="17" t="str">
        <f>IF(B144="","",MAX($A$31:A143)+1)</f>
        <v/>
      </c>
      <c r="B144" s="26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8"/>
      <c r="Z144" s="28"/>
      <c r="AA144" s="28"/>
      <c r="AB144" s="28"/>
      <c r="AC144" s="28"/>
      <c r="AD144" s="13" t="str">
        <f t="shared" si="10"/>
        <v/>
      </c>
      <c r="AE144" s="39" t="str">
        <f t="shared" si="9"/>
        <v/>
      </c>
    </row>
    <row r="145" spans="1:31" ht="12" customHeight="1">
      <c r="A145" s="17" t="str">
        <f>IF(B145="","",MAX($A$31:A144)+1)</f>
        <v/>
      </c>
      <c r="B145" s="26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8"/>
      <c r="Z145" s="28"/>
      <c r="AA145" s="28"/>
      <c r="AB145" s="28"/>
      <c r="AC145" s="28"/>
      <c r="AD145" s="13" t="str">
        <f t="shared" si="10"/>
        <v/>
      </c>
      <c r="AE145" s="39" t="str">
        <f t="shared" si="9"/>
        <v/>
      </c>
    </row>
    <row r="146" spans="1:31" ht="12" customHeight="1">
      <c r="A146" s="17" t="str">
        <f>IF(B146="","",MAX($A$31:A145)+1)</f>
        <v/>
      </c>
      <c r="B146" s="26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8"/>
      <c r="Z146" s="28"/>
      <c r="AA146" s="28"/>
      <c r="AB146" s="28"/>
      <c r="AC146" s="28"/>
      <c r="AD146" s="13" t="str">
        <f t="shared" si="10"/>
        <v/>
      </c>
      <c r="AE146" s="39" t="str">
        <f t="shared" si="9"/>
        <v/>
      </c>
    </row>
    <row r="147" spans="1:31" ht="12" customHeight="1">
      <c r="A147" s="17" t="str">
        <f>IF(B147="","",MAX($A$31:A146)+1)</f>
        <v/>
      </c>
      <c r="B147" s="26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8"/>
      <c r="Z147" s="28"/>
      <c r="AA147" s="28"/>
      <c r="AB147" s="28"/>
      <c r="AC147" s="28"/>
      <c r="AD147" s="13" t="str">
        <f t="shared" si="10"/>
        <v/>
      </c>
      <c r="AE147" s="39" t="str">
        <f t="shared" si="9"/>
        <v/>
      </c>
    </row>
    <row r="148" spans="1:31" ht="12" customHeight="1">
      <c r="A148" s="17" t="str">
        <f>IF(B148="","",MAX($A$31:A147)+1)</f>
        <v/>
      </c>
      <c r="B148" s="26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8"/>
      <c r="Z148" s="28"/>
      <c r="AA148" s="28"/>
      <c r="AB148" s="28"/>
      <c r="AC148" s="28"/>
      <c r="AD148" s="13" t="str">
        <f t="shared" si="10"/>
        <v/>
      </c>
      <c r="AE148" s="39" t="str">
        <f t="shared" si="9"/>
        <v/>
      </c>
    </row>
    <row r="149" spans="1:31" ht="12" customHeight="1">
      <c r="A149" s="17" t="str">
        <f>IF(B149="","",MAX($A$31:A148)+1)</f>
        <v/>
      </c>
      <c r="B149" s="26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8"/>
      <c r="Z149" s="28"/>
      <c r="AA149" s="28"/>
      <c r="AB149" s="28"/>
      <c r="AC149" s="28"/>
      <c r="AD149" s="13" t="str">
        <f t="shared" si="10"/>
        <v/>
      </c>
      <c r="AE149" s="39" t="str">
        <f t="shared" si="9"/>
        <v/>
      </c>
    </row>
    <row r="150" spans="1:31" ht="12" customHeight="1">
      <c r="A150" s="17" t="str">
        <f>IF(B150="","",MAX($A$31:A149)+1)</f>
        <v/>
      </c>
      <c r="B150" s="26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8"/>
      <c r="Z150" s="28"/>
      <c r="AA150" s="28"/>
      <c r="AB150" s="28"/>
      <c r="AC150" s="28"/>
      <c r="AD150" s="13" t="str">
        <f t="shared" si="10"/>
        <v/>
      </c>
      <c r="AE150" s="39" t="str">
        <f t="shared" si="9"/>
        <v/>
      </c>
    </row>
    <row r="151" spans="1:31" ht="12" customHeight="1">
      <c r="A151" s="17" t="str">
        <f>IF(B151="","",MAX($A$31:A150)+1)</f>
        <v/>
      </c>
      <c r="B151" s="26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8"/>
      <c r="Z151" s="28"/>
      <c r="AA151" s="28"/>
      <c r="AB151" s="28"/>
      <c r="AC151" s="28"/>
      <c r="AD151" s="13" t="str">
        <f t="shared" si="10"/>
        <v/>
      </c>
      <c r="AE151" s="39" t="str">
        <f t="shared" si="9"/>
        <v/>
      </c>
    </row>
    <row r="152" spans="1:31" ht="12" customHeight="1">
      <c r="A152" s="17" t="str">
        <f>IF(B152="","",MAX($A$31:A151)+1)</f>
        <v/>
      </c>
      <c r="B152" s="26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8"/>
      <c r="Z152" s="28"/>
      <c r="AA152" s="28"/>
      <c r="AB152" s="28"/>
      <c r="AC152" s="28"/>
      <c r="AD152" s="13" t="str">
        <f t="shared" si="10"/>
        <v/>
      </c>
      <c r="AE152" s="39" t="str">
        <f t="shared" si="9"/>
        <v/>
      </c>
    </row>
    <row r="153" spans="1:31" ht="12" customHeight="1">
      <c r="A153" s="17" t="str">
        <f>IF(B153="","",MAX($A$31:A152)+1)</f>
        <v/>
      </c>
      <c r="B153" s="26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8"/>
      <c r="Z153" s="28"/>
      <c r="AA153" s="28"/>
      <c r="AB153" s="28"/>
      <c r="AC153" s="28"/>
      <c r="AD153" s="13" t="str">
        <f t="shared" si="10"/>
        <v/>
      </c>
      <c r="AE153" s="39" t="str">
        <f t="shared" si="9"/>
        <v/>
      </c>
    </row>
    <row r="154" spans="1:31" ht="12" customHeight="1">
      <c r="A154" s="17" t="str">
        <f>IF(B154="","",MAX($A$31:A153)+1)</f>
        <v/>
      </c>
      <c r="B154" s="26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8"/>
      <c r="Z154" s="28"/>
      <c r="AA154" s="28"/>
      <c r="AB154" s="28"/>
      <c r="AC154" s="28"/>
      <c r="AD154" s="13" t="str">
        <f t="shared" si="10"/>
        <v/>
      </c>
      <c r="AE154" s="39" t="str">
        <f t="shared" si="9"/>
        <v/>
      </c>
    </row>
    <row r="155" spans="1:31" ht="12" customHeight="1">
      <c r="A155" s="17" t="str">
        <f>IF(B155="","",MAX($A$31:A154)+1)</f>
        <v/>
      </c>
      <c r="B155" s="26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8"/>
      <c r="Z155" s="28"/>
      <c r="AA155" s="28"/>
      <c r="AB155" s="28"/>
      <c r="AC155" s="28"/>
      <c r="AD155" s="13" t="str">
        <f t="shared" si="10"/>
        <v/>
      </c>
      <c r="AE155" s="39" t="str">
        <f t="shared" si="9"/>
        <v/>
      </c>
    </row>
    <row r="156" spans="1:31" ht="12" customHeight="1">
      <c r="A156" s="17" t="str">
        <f>IF(B156="","",MAX($A$31:A155)+1)</f>
        <v/>
      </c>
      <c r="B156" s="26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8"/>
      <c r="Z156" s="28"/>
      <c r="AA156" s="28"/>
      <c r="AB156" s="28"/>
      <c r="AC156" s="28"/>
      <c r="AD156" s="13" t="str">
        <f t="shared" si="10"/>
        <v/>
      </c>
      <c r="AE156" s="39" t="str">
        <f t="shared" si="9"/>
        <v/>
      </c>
    </row>
    <row r="157" spans="1:31" ht="12" customHeight="1">
      <c r="A157" s="17" t="str">
        <f>IF(B157="","",MAX($A$31:A156)+1)</f>
        <v/>
      </c>
      <c r="B157" s="26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8"/>
      <c r="Z157" s="28"/>
      <c r="AA157" s="28"/>
      <c r="AB157" s="28"/>
      <c r="AC157" s="28"/>
      <c r="AD157" s="13" t="str">
        <f t="shared" si="10"/>
        <v/>
      </c>
      <c r="AE157" s="39" t="str">
        <f t="shared" si="9"/>
        <v/>
      </c>
    </row>
    <row r="158" spans="1:31" ht="12" customHeight="1">
      <c r="A158" s="17" t="str">
        <f>IF(B158="","",MAX($A$31:A157)+1)</f>
        <v/>
      </c>
      <c r="B158" s="26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8"/>
      <c r="Z158" s="28"/>
      <c r="AA158" s="28"/>
      <c r="AB158" s="28"/>
      <c r="AC158" s="28"/>
      <c r="AD158" s="13" t="str">
        <f t="shared" si="10"/>
        <v/>
      </c>
      <c r="AE158" s="39" t="str">
        <f t="shared" si="9"/>
        <v/>
      </c>
    </row>
    <row r="159" spans="1:31" ht="12" customHeight="1">
      <c r="A159" s="17" t="str">
        <f>IF(B159="","",MAX($A$31:A158)+1)</f>
        <v/>
      </c>
      <c r="B159" s="26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8"/>
      <c r="Z159" s="28"/>
      <c r="AA159" s="28"/>
      <c r="AB159" s="28"/>
      <c r="AC159" s="28"/>
      <c r="AD159" s="13" t="str">
        <f t="shared" si="10"/>
        <v/>
      </c>
      <c r="AE159" s="39" t="str">
        <f t="shared" si="9"/>
        <v/>
      </c>
    </row>
    <row r="160" spans="1:31" ht="12" customHeight="1">
      <c r="A160" s="17" t="str">
        <f>IF(B160="","",MAX($A$31:A159)+1)</f>
        <v/>
      </c>
      <c r="B160" s="26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8"/>
      <c r="Z160" s="28"/>
      <c r="AA160" s="28"/>
      <c r="AB160" s="28"/>
      <c r="AC160" s="28"/>
      <c r="AD160" s="13" t="str">
        <f t="shared" si="10"/>
        <v/>
      </c>
      <c r="AE160" s="39" t="str">
        <f t="shared" ref="AE160:AE170" si="11">IF(AD160="","",IF(AD160&lt;50,1,IF(AD160&lt;60,2,IF(AD160&lt;70,3,IF(AD160&lt;85,4,5)))))</f>
        <v/>
      </c>
    </row>
    <row r="161" spans="1:31" ht="12" customHeight="1">
      <c r="A161" s="17" t="str">
        <f>IF(B161="","",MAX($A$31:A160)+1)</f>
        <v/>
      </c>
      <c r="B161" s="26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8"/>
      <c r="Z161" s="28"/>
      <c r="AA161" s="28"/>
      <c r="AB161" s="28"/>
      <c r="AC161" s="28"/>
      <c r="AD161" s="13" t="str">
        <f t="shared" si="10"/>
        <v/>
      </c>
      <c r="AE161" s="39" t="str">
        <f t="shared" si="11"/>
        <v/>
      </c>
    </row>
    <row r="162" spans="1:31" ht="12" customHeight="1">
      <c r="A162" s="17" t="str">
        <f>IF(B162="","",MAX($A$31:A161)+1)</f>
        <v/>
      </c>
      <c r="B162" s="26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8"/>
      <c r="Z162" s="28"/>
      <c r="AA162" s="28"/>
      <c r="AB162" s="28"/>
      <c r="AC162" s="28"/>
      <c r="AD162" s="13" t="str">
        <f t="shared" si="10"/>
        <v/>
      </c>
      <c r="AE162" s="39" t="str">
        <f t="shared" si="11"/>
        <v/>
      </c>
    </row>
    <row r="163" spans="1:31" ht="12" customHeight="1">
      <c r="A163" s="17" t="str">
        <f>IF(B163="","",MAX($A$31:A162)+1)</f>
        <v/>
      </c>
      <c r="B163" s="26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8"/>
      <c r="Z163" s="28"/>
      <c r="AA163" s="28"/>
      <c r="AB163" s="28"/>
      <c r="AC163" s="28"/>
      <c r="AD163" s="13" t="str">
        <f t="shared" si="10"/>
        <v/>
      </c>
      <c r="AE163" s="39" t="str">
        <f t="shared" si="11"/>
        <v/>
      </c>
    </row>
    <row r="164" spans="1:31" ht="12" customHeight="1">
      <c r="A164" s="17" t="str">
        <f>IF(B164="","",MAX($A$31:A163)+1)</f>
        <v/>
      </c>
      <c r="B164" s="26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8"/>
      <c r="Z164" s="28"/>
      <c r="AA164" s="28"/>
      <c r="AB164" s="28"/>
      <c r="AC164" s="28"/>
      <c r="AD164" s="13" t="str">
        <f t="shared" si="10"/>
        <v/>
      </c>
      <c r="AE164" s="39" t="str">
        <f t="shared" si="11"/>
        <v/>
      </c>
    </row>
    <row r="165" spans="1:31" ht="12" customHeight="1">
      <c r="A165" s="17" t="str">
        <f>IF(B165="","",MAX($A$31:A164)+1)</f>
        <v/>
      </c>
      <c r="B165" s="26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8"/>
      <c r="Z165" s="28"/>
      <c r="AA165" s="28"/>
      <c r="AB165" s="28"/>
      <c r="AC165" s="28"/>
      <c r="AD165" s="13" t="str">
        <f t="shared" si="10"/>
        <v/>
      </c>
      <c r="AE165" s="39" t="str">
        <f t="shared" si="11"/>
        <v/>
      </c>
    </row>
    <row r="166" spans="1:31" ht="12" customHeight="1">
      <c r="A166" s="17" t="str">
        <f>IF(B166="","",MAX($A$31:A165)+1)</f>
        <v/>
      </c>
      <c r="B166" s="26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8"/>
      <c r="Z166" s="28"/>
      <c r="AA166" s="28"/>
      <c r="AB166" s="28"/>
      <c r="AC166" s="28"/>
      <c r="AD166" s="13" t="str">
        <f t="shared" si="10"/>
        <v/>
      </c>
      <c r="AE166" s="39" t="str">
        <f t="shared" si="11"/>
        <v/>
      </c>
    </row>
    <row r="167" spans="1:31" ht="12" customHeight="1">
      <c r="A167" s="17" t="str">
        <f>IF(B167="","",MAX($A$31:A166)+1)</f>
        <v/>
      </c>
      <c r="B167" s="26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8"/>
      <c r="Z167" s="28"/>
      <c r="AA167" s="28"/>
      <c r="AB167" s="28"/>
      <c r="AC167" s="28"/>
      <c r="AD167" s="13" t="str">
        <f t="shared" si="10"/>
        <v/>
      </c>
      <c r="AE167" s="39" t="str">
        <f t="shared" si="11"/>
        <v/>
      </c>
    </row>
    <row r="168" spans="1:31" ht="12" customHeight="1">
      <c r="A168" s="17" t="str">
        <f>IF(B168="","",MAX($A$31:A167)+1)</f>
        <v/>
      </c>
      <c r="B168" s="26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8"/>
      <c r="Z168" s="28"/>
      <c r="AA168" s="28"/>
      <c r="AB168" s="28"/>
      <c r="AC168" s="28"/>
      <c r="AD168" s="13" t="str">
        <f t="shared" ref="AD168:AD201" si="12">IF(AND(A168="",B168=""),"",IF(OR(D168="Girmedi",D168="Devamsız"),"",IF(D168="Kopya",0,SUM(E168:AC168))))</f>
        <v/>
      </c>
      <c r="AE168" s="39" t="str">
        <f t="shared" si="11"/>
        <v/>
      </c>
    </row>
    <row r="169" spans="1:31" ht="12" customHeight="1">
      <c r="A169" s="17" t="str">
        <f>IF(B169="","",MAX($A$31:A168)+1)</f>
        <v/>
      </c>
      <c r="B169" s="26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8"/>
      <c r="Z169" s="28"/>
      <c r="AA169" s="28"/>
      <c r="AB169" s="28"/>
      <c r="AC169" s="28"/>
      <c r="AD169" s="13" t="str">
        <f t="shared" si="12"/>
        <v/>
      </c>
      <c r="AE169" s="39" t="str">
        <f t="shared" si="11"/>
        <v/>
      </c>
    </row>
    <row r="170" spans="1:31" ht="12" customHeight="1">
      <c r="A170" s="17" t="str">
        <f>IF(B170="","",MAX($A$31:A169)+1)</f>
        <v/>
      </c>
      <c r="B170" s="26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8"/>
      <c r="Z170" s="28"/>
      <c r="AA170" s="28"/>
      <c r="AB170" s="28"/>
      <c r="AC170" s="28"/>
      <c r="AD170" s="13" t="str">
        <f t="shared" si="12"/>
        <v/>
      </c>
      <c r="AE170" s="39" t="str">
        <f t="shared" si="11"/>
        <v/>
      </c>
    </row>
    <row r="171" spans="1:31">
      <c r="AD171" s="13" t="str">
        <f t="shared" si="12"/>
        <v/>
      </c>
    </row>
    <row r="172" spans="1:31">
      <c r="AD172" s="13" t="str">
        <f t="shared" si="12"/>
        <v/>
      </c>
    </row>
    <row r="173" spans="1:31">
      <c r="AD173" s="13" t="str">
        <f t="shared" si="12"/>
        <v/>
      </c>
    </row>
    <row r="174" spans="1:31">
      <c r="AD174" s="13" t="str">
        <f t="shared" si="12"/>
        <v/>
      </c>
    </row>
    <row r="175" spans="1:31">
      <c r="AD175" s="13" t="str">
        <f t="shared" si="12"/>
        <v/>
      </c>
    </row>
    <row r="176" spans="1:31">
      <c r="AD176" s="13" t="str">
        <f t="shared" si="12"/>
        <v/>
      </c>
    </row>
    <row r="177" spans="30:30">
      <c r="AD177" s="13" t="str">
        <f t="shared" si="12"/>
        <v/>
      </c>
    </row>
    <row r="178" spans="30:30">
      <c r="AD178" s="13" t="str">
        <f t="shared" si="12"/>
        <v/>
      </c>
    </row>
    <row r="179" spans="30:30">
      <c r="AD179" s="13" t="str">
        <f t="shared" si="12"/>
        <v/>
      </c>
    </row>
    <row r="180" spans="30:30">
      <c r="AD180" s="13" t="str">
        <f t="shared" si="12"/>
        <v/>
      </c>
    </row>
    <row r="181" spans="30:30">
      <c r="AD181" s="13" t="str">
        <f t="shared" si="12"/>
        <v/>
      </c>
    </row>
    <row r="182" spans="30:30">
      <c r="AD182" s="13" t="str">
        <f t="shared" si="12"/>
        <v/>
      </c>
    </row>
    <row r="183" spans="30:30">
      <c r="AD183" s="13" t="str">
        <f t="shared" si="12"/>
        <v/>
      </c>
    </row>
    <row r="184" spans="30:30">
      <c r="AD184" s="13" t="str">
        <f t="shared" si="12"/>
        <v/>
      </c>
    </row>
    <row r="185" spans="30:30">
      <c r="AD185" s="13" t="str">
        <f t="shared" si="12"/>
        <v/>
      </c>
    </row>
    <row r="186" spans="30:30">
      <c r="AD186" s="13" t="str">
        <f t="shared" si="12"/>
        <v/>
      </c>
    </row>
    <row r="187" spans="30:30">
      <c r="AD187" s="13" t="str">
        <f t="shared" si="12"/>
        <v/>
      </c>
    </row>
    <row r="188" spans="30:30">
      <c r="AD188" s="13" t="str">
        <f t="shared" si="12"/>
        <v/>
      </c>
    </row>
    <row r="189" spans="30:30">
      <c r="AD189" s="13" t="str">
        <f t="shared" si="12"/>
        <v/>
      </c>
    </row>
    <row r="190" spans="30:30">
      <c r="AD190" s="13" t="str">
        <f t="shared" si="12"/>
        <v/>
      </c>
    </row>
    <row r="191" spans="30:30">
      <c r="AD191" s="13" t="str">
        <f t="shared" si="12"/>
        <v/>
      </c>
    </row>
    <row r="192" spans="30:30">
      <c r="AD192" s="13" t="str">
        <f t="shared" si="12"/>
        <v/>
      </c>
    </row>
    <row r="193" spans="30:30">
      <c r="AD193" s="13" t="str">
        <f t="shared" si="12"/>
        <v/>
      </c>
    </row>
    <row r="194" spans="30:30">
      <c r="AD194" s="13" t="str">
        <f t="shared" si="12"/>
        <v/>
      </c>
    </row>
    <row r="195" spans="30:30">
      <c r="AD195" s="13" t="str">
        <f t="shared" si="12"/>
        <v/>
      </c>
    </row>
    <row r="196" spans="30:30">
      <c r="AD196" s="13" t="str">
        <f t="shared" si="12"/>
        <v/>
      </c>
    </row>
    <row r="197" spans="30:30">
      <c r="AD197" s="13" t="str">
        <f t="shared" si="12"/>
        <v/>
      </c>
    </row>
    <row r="198" spans="30:30">
      <c r="AD198" s="13" t="str">
        <f t="shared" si="12"/>
        <v/>
      </c>
    </row>
    <row r="199" spans="30:30">
      <c r="AD199" s="13" t="str">
        <f t="shared" si="12"/>
        <v/>
      </c>
    </row>
    <row r="200" spans="30:30">
      <c r="AD200" s="13" t="str">
        <f t="shared" si="12"/>
        <v/>
      </c>
    </row>
    <row r="201" spans="30:30">
      <c r="AD201" s="13" t="str">
        <f t="shared" si="12"/>
        <v/>
      </c>
    </row>
    <row r="202" spans="30:30">
      <c r="AD202" s="13"/>
    </row>
  </sheetData>
  <mergeCells count="70">
    <mergeCell ref="A1:AD1"/>
    <mergeCell ref="A2:D2"/>
    <mergeCell ref="E2:AD2"/>
    <mergeCell ref="A3:D3"/>
    <mergeCell ref="E3:G3"/>
    <mergeCell ref="H3:I3"/>
    <mergeCell ref="J3:S3"/>
    <mergeCell ref="T3:U3"/>
    <mergeCell ref="V3:AD3"/>
    <mergeCell ref="V5:AD5"/>
    <mergeCell ref="A4:D4"/>
    <mergeCell ref="E4:G4"/>
    <mergeCell ref="H4:I4"/>
    <mergeCell ref="J4:S4"/>
    <mergeCell ref="T4:U4"/>
    <mergeCell ref="V4:AD4"/>
    <mergeCell ref="A5:D5"/>
    <mergeCell ref="E5:G5"/>
    <mergeCell ref="H5:I5"/>
    <mergeCell ref="J5:S5"/>
    <mergeCell ref="T5:U5"/>
    <mergeCell ref="H7:K7"/>
    <mergeCell ref="L7:O7"/>
    <mergeCell ref="C8:G8"/>
    <mergeCell ref="H8:K8"/>
    <mergeCell ref="L8:O8"/>
    <mergeCell ref="T8:AD8"/>
    <mergeCell ref="C9:F9"/>
    <mergeCell ref="H9:K9"/>
    <mergeCell ref="L9:O9"/>
    <mergeCell ref="P9:S9"/>
    <mergeCell ref="T9:AD9"/>
    <mergeCell ref="P8:S8"/>
    <mergeCell ref="C11:F11"/>
    <mergeCell ref="H11:K11"/>
    <mergeCell ref="L11:O11"/>
    <mergeCell ref="P11:S11"/>
    <mergeCell ref="T11:AD11"/>
    <mergeCell ref="C10:F10"/>
    <mergeCell ref="H10:K10"/>
    <mergeCell ref="L10:O10"/>
    <mergeCell ref="P10:S10"/>
    <mergeCell ref="T10:AD10"/>
    <mergeCell ref="A20:D20"/>
    <mergeCell ref="E20:AD20"/>
    <mergeCell ref="C12:F12"/>
    <mergeCell ref="H12:K12"/>
    <mergeCell ref="L12:O12"/>
    <mergeCell ref="P12:S12"/>
    <mergeCell ref="T12:AD12"/>
    <mergeCell ref="C13:F13"/>
    <mergeCell ref="H13:K13"/>
    <mergeCell ref="L13:O13"/>
    <mergeCell ref="P13:S14"/>
    <mergeCell ref="T13:AD14"/>
    <mergeCell ref="H14:K14"/>
    <mergeCell ref="L14:O14"/>
    <mergeCell ref="A16:C16"/>
    <mergeCell ref="A17:AD18"/>
    <mergeCell ref="A19:AD19"/>
    <mergeCell ref="A26:D26"/>
    <mergeCell ref="A27:D27"/>
    <mergeCell ref="A28:D28"/>
    <mergeCell ref="A29:AD29"/>
    <mergeCell ref="A21:D21"/>
    <mergeCell ref="AD21:AD22"/>
    <mergeCell ref="A22:D22"/>
    <mergeCell ref="A23:D23"/>
    <mergeCell ref="A24:D24"/>
    <mergeCell ref="A25:D25"/>
  </mergeCells>
  <conditionalFormatting sqref="A31:A36 A37:D170">
    <cfRule type="expression" dxfId="71" priority="15">
      <formula>$B31=""</formula>
    </cfRule>
  </conditionalFormatting>
  <conditionalFormatting sqref="A31:A36 A37:AD51 A52:AC170 AD31:AD38 AD40:AD202">
    <cfRule type="expression" dxfId="70" priority="16">
      <formula>$B31&gt;0</formula>
    </cfRule>
  </conditionalFormatting>
  <conditionalFormatting sqref="B37:B63">
    <cfRule type="expression" dxfId="69" priority="14">
      <formula>$B37=""</formula>
    </cfRule>
  </conditionalFormatting>
  <conditionalFormatting sqref="A64:C170 D37:AD51 D52:AC170 AD31:AD38 AD40:AD202">
    <cfRule type="expression" dxfId="68" priority="21">
      <formula>$B31=""</formula>
    </cfRule>
  </conditionalFormatting>
  <conditionalFormatting sqref="E37:AD51 E52:AC170 AD31:AD38 AD40:AD202">
    <cfRule type="expression" dxfId="67" priority="17">
      <formula>$D31="Kopya"</formula>
    </cfRule>
    <cfRule type="expression" dxfId="66" priority="19">
      <formula>$D31="Girmedi"</formula>
    </cfRule>
    <cfRule type="expression" dxfId="65" priority="20">
      <formula>E31&gt;=E$23*0.7</formula>
    </cfRule>
    <cfRule type="expression" dxfId="64" priority="22">
      <formula>E31&lt;E$23*0.5</formula>
    </cfRule>
    <cfRule type="expression" dxfId="63" priority="23">
      <formula>E31&lt;E$23*0.7</formula>
    </cfRule>
  </conditionalFormatting>
  <conditionalFormatting sqref="AD23">
    <cfRule type="expression" dxfId="62" priority="24">
      <formula>$AD$23=100</formula>
    </cfRule>
  </conditionalFormatting>
  <conditionalFormatting sqref="AD31:AD202">
    <cfRule type="expression" dxfId="61" priority="18">
      <formula>$B31=""</formula>
    </cfRule>
  </conditionalFormatting>
  <conditionalFormatting sqref="E37:AC170">
    <cfRule type="expression" dxfId="60" priority="13">
      <formula>$D37="Devamsız"</formula>
    </cfRule>
  </conditionalFormatting>
  <conditionalFormatting sqref="B31:B36">
    <cfRule type="expression" dxfId="59" priority="1">
      <formula>$B31=""</formula>
    </cfRule>
  </conditionalFormatting>
  <conditionalFormatting sqref="B31:C36">
    <cfRule type="expression" dxfId="58" priority="2">
      <formula>$B31=""</formula>
    </cfRule>
  </conditionalFormatting>
  <conditionalFormatting sqref="B31:C36">
    <cfRule type="expression" dxfId="57" priority="3">
      <formula>$B31&gt;0</formula>
    </cfRule>
  </conditionalFormatting>
  <conditionalFormatting sqref="D31:D36">
    <cfRule type="expression" dxfId="56" priority="5">
      <formula>$B31=""</formula>
    </cfRule>
  </conditionalFormatting>
  <conditionalFormatting sqref="D31:AC36">
    <cfRule type="expression" dxfId="55" priority="6">
      <formula>$B31&gt;0</formula>
    </cfRule>
  </conditionalFormatting>
  <conditionalFormatting sqref="D31:AC36">
    <cfRule type="expression" dxfId="54" priority="10">
      <formula>$B31=""</formula>
    </cfRule>
  </conditionalFormatting>
  <conditionalFormatting sqref="E31:AC36">
    <cfRule type="expression" dxfId="53" priority="7">
      <formula>$D31="Kopya"</formula>
    </cfRule>
    <cfRule type="expression" dxfId="52" priority="8">
      <formula>$D31="Girmedi"</formula>
    </cfRule>
    <cfRule type="expression" dxfId="51" priority="9">
      <formula>E31&gt;=E$23*0.7</formula>
    </cfRule>
    <cfRule type="expression" dxfId="50" priority="11">
      <formula>E31&lt;E$23*0.5</formula>
    </cfRule>
    <cfRule type="expression" dxfId="49" priority="12">
      <formula>E31&lt;E$23*0.7</formula>
    </cfRule>
  </conditionalFormatting>
  <conditionalFormatting sqref="E31:AC36">
    <cfRule type="expression" dxfId="48" priority="4">
      <formula>$D31="Devamsız"</formula>
    </cfRule>
  </conditionalFormatting>
  <dataValidations count="5">
    <dataValidation type="list" allowBlank="1" showInputMessage="1" showErrorMessage="1" sqref="J5:S6" xr:uid="{0EB8D0EA-8E29-48FC-9738-C33313ABD2EC}">
      <mc:AlternateContent xmlns:x12ac="http://schemas.microsoft.com/office/spreadsheetml/2011/1/ac" xmlns:mc="http://schemas.openxmlformats.org/markup-compatibility/2006">
        <mc:Choice Requires="x12ac">
          <x12ac:list>Vize,Final,Bütünleme,Tek Ders,"Diğer(Ödev,Uygulama vb.)"</x12ac:list>
        </mc:Choice>
        <mc:Fallback>
          <formula1>"Vize,Final,Bütünleme,Tek Ders,Diğer(Ödev,Uygulama vb.)"</formula1>
        </mc:Fallback>
      </mc:AlternateContent>
    </dataValidation>
    <dataValidation type="list" allowBlank="1" showInputMessage="1" showErrorMessage="1" sqref="D31:D170" xr:uid="{6ED9A7A3-CCFB-4887-B459-BFEA07B73711}">
      <formula1>"Girmedi,Kopya,Devamsız,"</formula1>
    </dataValidation>
    <dataValidation type="list" allowBlank="1" showInputMessage="1" showErrorMessage="1" sqref="J4" xr:uid="{457BAF33-1BE3-44AB-AA4B-B936A3DB655D}">
      <formula1>"1. Sınıf,2. Sınıf"</formula1>
    </dataValidation>
    <dataValidation type="list" allowBlank="1" showInputMessage="1" showErrorMessage="1" sqref="E5:G6" xr:uid="{29935269-9F33-4853-A893-70C3A760A6C6}">
      <formula1>"Deniz ve Liman İşletmeciliği,Gemi İnşaatı,Su Altı Teknolojisi"</formula1>
    </dataValidation>
    <dataValidation type="list" allowBlank="1" showInputMessage="1" showErrorMessage="1" sqref="E4:G4" xr:uid="{92EF3832-A634-410A-BC54-5B206463B7BD}">
      <formula1>"Güz,Bahar"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490B-F09E-46F0-8E7B-DD0978634B71}">
  <dimension ref="A1:AF202"/>
  <sheetViews>
    <sheetView topLeftCell="A40" zoomScale="80" zoomScaleNormal="80" workbookViewId="0">
      <selection activeCell="G53" sqref="G53"/>
    </sheetView>
  </sheetViews>
  <sheetFormatPr defaultColWidth="4.28515625" defaultRowHeight="15"/>
  <cols>
    <col min="1" max="1" width="5.85546875" style="1" customWidth="1"/>
    <col min="2" max="2" width="15.85546875" style="1" customWidth="1"/>
    <col min="3" max="3" width="21.85546875" style="1" customWidth="1"/>
    <col min="4" max="4" width="8" style="39" customWidth="1"/>
    <col min="5" max="6" width="10" style="39" customWidth="1"/>
    <col min="7" max="7" width="10.7109375" style="39" customWidth="1"/>
    <col min="8" max="8" width="10" style="39" customWidth="1"/>
    <col min="9" max="9" width="12.140625" style="39" customWidth="1"/>
    <col min="10" max="29" width="10" style="39" customWidth="1"/>
    <col min="30" max="30" width="5.85546875" style="1" customWidth="1"/>
    <col min="31" max="31" width="2.28515625" style="39" bestFit="1" customWidth="1"/>
    <col min="32" max="32" width="5" style="1" bestFit="1" customWidth="1"/>
    <col min="33" max="16384" width="4.28515625" style="1"/>
  </cols>
  <sheetData>
    <row r="1" spans="1:30" ht="80.25" customHeight="1" thickBot="1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15.75">
      <c r="A2" s="48" t="s">
        <v>1</v>
      </c>
      <c r="B2" s="49"/>
      <c r="C2" s="49"/>
      <c r="D2" s="50"/>
      <c r="E2" s="42" t="s">
        <v>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4"/>
    </row>
    <row r="3" spans="1:30" ht="15.75">
      <c r="A3" s="51" t="s">
        <v>0</v>
      </c>
      <c r="B3" s="52"/>
      <c r="C3" s="52"/>
      <c r="D3" s="53"/>
      <c r="E3" s="54" t="s">
        <v>41</v>
      </c>
      <c r="F3" s="55"/>
      <c r="G3" s="56"/>
      <c r="H3" s="57" t="s">
        <v>33</v>
      </c>
      <c r="I3" s="53"/>
      <c r="J3" s="54" t="s">
        <v>66</v>
      </c>
      <c r="K3" s="55"/>
      <c r="L3" s="55"/>
      <c r="M3" s="55"/>
      <c r="N3" s="55"/>
      <c r="O3" s="55"/>
      <c r="P3" s="55"/>
      <c r="Q3" s="55"/>
      <c r="R3" s="55"/>
      <c r="S3" s="56"/>
      <c r="T3" s="104" t="s">
        <v>61</v>
      </c>
      <c r="U3" s="105"/>
      <c r="V3" s="45">
        <v>46126</v>
      </c>
      <c r="W3" s="46"/>
      <c r="X3" s="46"/>
      <c r="Y3" s="46"/>
      <c r="Z3" s="46"/>
      <c r="AA3" s="46"/>
      <c r="AB3" s="46"/>
      <c r="AC3" s="46"/>
      <c r="AD3" s="47"/>
    </row>
    <row r="4" spans="1:30" ht="15.75">
      <c r="A4" s="51" t="s">
        <v>2</v>
      </c>
      <c r="B4" s="52"/>
      <c r="C4" s="52"/>
      <c r="D4" s="53"/>
      <c r="E4" s="54" t="s">
        <v>64</v>
      </c>
      <c r="F4" s="55"/>
      <c r="G4" s="56"/>
      <c r="H4" s="57" t="s">
        <v>34</v>
      </c>
      <c r="I4" s="53"/>
      <c r="J4" s="54" t="s">
        <v>42</v>
      </c>
      <c r="K4" s="55"/>
      <c r="L4" s="55"/>
      <c r="M4" s="55"/>
      <c r="N4" s="55"/>
      <c r="O4" s="55"/>
      <c r="P4" s="55"/>
      <c r="Q4" s="55"/>
      <c r="R4" s="55"/>
      <c r="S4" s="56"/>
      <c r="T4" s="104" t="s">
        <v>62</v>
      </c>
      <c r="U4" s="105"/>
      <c r="V4" s="65">
        <v>0.45833333333333331</v>
      </c>
      <c r="W4" s="66"/>
      <c r="X4" s="66"/>
      <c r="Y4" s="66"/>
      <c r="Z4" s="66"/>
      <c r="AA4" s="66"/>
      <c r="AB4" s="66"/>
      <c r="AC4" s="66"/>
      <c r="AD4" s="67"/>
    </row>
    <row r="5" spans="1:30" ht="16.5" thickBot="1">
      <c r="A5" s="61" t="s">
        <v>35</v>
      </c>
      <c r="B5" s="62"/>
      <c r="C5" s="62"/>
      <c r="D5" s="63"/>
      <c r="E5" s="54" t="s">
        <v>44</v>
      </c>
      <c r="F5" s="55"/>
      <c r="G5" s="56"/>
      <c r="H5" s="64" t="s">
        <v>43</v>
      </c>
      <c r="I5" s="63"/>
      <c r="J5" s="101" t="s">
        <v>65</v>
      </c>
      <c r="K5" s="102"/>
      <c r="L5" s="102"/>
      <c r="M5" s="102"/>
      <c r="N5" s="102"/>
      <c r="O5" s="102"/>
      <c r="P5" s="102"/>
      <c r="Q5" s="102"/>
      <c r="R5" s="102"/>
      <c r="S5" s="103"/>
      <c r="T5" s="68" t="s">
        <v>63</v>
      </c>
      <c r="U5" s="106"/>
      <c r="V5" s="68" t="s">
        <v>67</v>
      </c>
      <c r="W5" s="69"/>
      <c r="X5" s="69"/>
      <c r="Y5" s="69"/>
      <c r="Z5" s="69"/>
      <c r="AA5" s="69"/>
      <c r="AB5" s="69"/>
      <c r="AC5" s="69"/>
      <c r="AD5" s="70"/>
    </row>
    <row r="6" spans="1:30" ht="16.5" thickBot="1">
      <c r="A6" s="36"/>
      <c r="B6" s="36"/>
      <c r="C6" s="36"/>
      <c r="D6" s="36"/>
      <c r="E6" s="37"/>
      <c r="F6" s="37"/>
      <c r="G6" s="37"/>
      <c r="H6" s="36"/>
      <c r="I6" s="36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19.5" customHeight="1" thickBot="1">
      <c r="D7" s="1"/>
      <c r="E7" s="1"/>
      <c r="F7" s="1"/>
      <c r="G7" s="1"/>
      <c r="H7" s="78" t="s">
        <v>14</v>
      </c>
      <c r="I7" s="79"/>
      <c r="J7" s="79"/>
      <c r="K7" s="79"/>
      <c r="L7" s="80">
        <f>COUNTA($B$31:$B$203)-COUNTIF($D$31:$D$203,"G")-COUNTIF($D$31:$D$203,"K")</f>
        <v>18</v>
      </c>
      <c r="M7" s="80"/>
      <c r="N7" s="80"/>
      <c r="O7" s="8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30" ht="15.75">
      <c r="C8" s="110" t="s">
        <v>6</v>
      </c>
      <c r="D8" s="110"/>
      <c r="E8" s="110"/>
      <c r="F8" s="110"/>
      <c r="G8" s="111"/>
      <c r="H8" s="71" t="s">
        <v>71</v>
      </c>
      <c r="I8" s="72"/>
      <c r="J8" s="72"/>
      <c r="K8" s="72"/>
      <c r="L8" s="82">
        <f>L7-(L12+L14)</f>
        <v>13</v>
      </c>
      <c r="M8" s="73"/>
      <c r="N8" s="73"/>
      <c r="O8" s="74"/>
      <c r="P8" s="83" t="s">
        <v>16</v>
      </c>
      <c r="Q8" s="83"/>
      <c r="R8" s="83"/>
      <c r="S8" s="84"/>
      <c r="T8" s="112">
        <f>IF($L$8=0,"",AVERAGE(AD31:AD203))</f>
        <v>51.53846153846154</v>
      </c>
      <c r="U8" s="113"/>
      <c r="V8" s="113"/>
      <c r="W8" s="113"/>
      <c r="X8" s="113"/>
      <c r="Y8" s="113"/>
      <c r="Z8" s="113"/>
      <c r="AA8" s="113"/>
      <c r="AB8" s="113"/>
      <c r="AC8" s="113"/>
      <c r="AD8" s="114"/>
    </row>
    <row r="9" spans="1:30" ht="15.75">
      <c r="C9" s="89" t="s">
        <v>10</v>
      </c>
      <c r="D9" s="89"/>
      <c r="E9" s="89"/>
      <c r="F9" s="89"/>
      <c r="G9" s="39">
        <f>COUNTIF($AE$31:$AE$201,1)</f>
        <v>4</v>
      </c>
      <c r="H9" s="71" t="s">
        <v>12</v>
      </c>
      <c r="I9" s="72"/>
      <c r="J9" s="72"/>
      <c r="K9" s="72"/>
      <c r="L9" s="73">
        <f>COUNTIF($AE$31:$AE$203,"&gt;1")</f>
        <v>9</v>
      </c>
      <c r="M9" s="73"/>
      <c r="N9" s="73"/>
      <c r="O9" s="74"/>
      <c r="P9" s="75" t="s">
        <v>17</v>
      </c>
      <c r="Q9" s="76"/>
      <c r="R9" s="76"/>
      <c r="S9" s="77"/>
      <c r="T9" s="58">
        <f>IF($L$8=0,"",MEDIAN(AD31:AD203))</f>
        <v>65</v>
      </c>
      <c r="U9" s="59"/>
      <c r="V9" s="59"/>
      <c r="W9" s="59"/>
      <c r="X9" s="59"/>
      <c r="Y9" s="59"/>
      <c r="Z9" s="59"/>
      <c r="AA9" s="59"/>
      <c r="AB9" s="59"/>
      <c r="AC9" s="59"/>
      <c r="AD9" s="60"/>
    </row>
    <row r="10" spans="1:30" ht="15.75">
      <c r="C10" s="89" t="s">
        <v>7</v>
      </c>
      <c r="D10" s="89"/>
      <c r="E10" s="89"/>
      <c r="F10" s="89"/>
      <c r="G10" s="39">
        <f>COUNTIF($AE$31:$AE$201,2)</f>
        <v>0</v>
      </c>
      <c r="H10" s="71" t="s">
        <v>13</v>
      </c>
      <c r="I10" s="72"/>
      <c r="J10" s="72"/>
      <c r="K10" s="72"/>
      <c r="L10" s="73">
        <f>COUNTIF($AE$31:$AE$203,"1")</f>
        <v>4</v>
      </c>
      <c r="M10" s="73"/>
      <c r="N10" s="73"/>
      <c r="O10" s="74"/>
      <c r="P10" s="75" t="s">
        <v>18</v>
      </c>
      <c r="Q10" s="76"/>
      <c r="R10" s="76"/>
      <c r="S10" s="77"/>
      <c r="T10" s="58">
        <f>IF($L$8=0,"",(LARGE(AD31:AD203,1)-SMALL(AD31:AD203,1)))</f>
        <v>100</v>
      </c>
      <c r="U10" s="59"/>
      <c r="V10" s="59"/>
      <c r="W10" s="59"/>
      <c r="X10" s="59"/>
      <c r="Y10" s="59"/>
      <c r="Z10" s="59"/>
      <c r="AA10" s="59"/>
      <c r="AB10" s="59"/>
      <c r="AC10" s="59"/>
      <c r="AD10" s="60"/>
    </row>
    <row r="11" spans="1:30" ht="15.75">
      <c r="C11" s="89" t="s">
        <v>8</v>
      </c>
      <c r="D11" s="89"/>
      <c r="E11" s="89"/>
      <c r="F11" s="89"/>
      <c r="G11" s="39">
        <f>COUNTIF($AE$31:$AE$201,3)</f>
        <v>6</v>
      </c>
      <c r="H11" s="71" t="s">
        <v>15</v>
      </c>
      <c r="I11" s="72"/>
      <c r="J11" s="72"/>
      <c r="K11" s="72"/>
      <c r="L11" s="90">
        <f>IF($L$8=0,"",100*L9/$L$8)</f>
        <v>69.230769230769226</v>
      </c>
      <c r="M11" s="90"/>
      <c r="N11" s="90"/>
      <c r="O11" s="91"/>
      <c r="P11" s="75" t="s">
        <v>19</v>
      </c>
      <c r="Q11" s="76"/>
      <c r="R11" s="76"/>
      <c r="S11" s="77"/>
      <c r="T11" s="119">
        <f>IF($L$8=0,"",(STDEV(AD31:AD203)))</f>
        <v>34.422897865169588</v>
      </c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</row>
    <row r="12" spans="1:30" ht="15.75">
      <c r="C12" s="89" t="s">
        <v>9</v>
      </c>
      <c r="D12" s="89"/>
      <c r="E12" s="89"/>
      <c r="F12" s="89"/>
      <c r="G12" s="39">
        <f>COUNTIF($AE$31:$AE$201,4)</f>
        <v>1</v>
      </c>
      <c r="H12" s="71" t="s">
        <v>31</v>
      </c>
      <c r="I12" s="72"/>
      <c r="J12" s="72"/>
      <c r="K12" s="72"/>
      <c r="L12" s="96">
        <f>COUNTIF(D31:D203,"Girmedi")</f>
        <v>3</v>
      </c>
      <c r="M12" s="96"/>
      <c r="N12" s="96"/>
      <c r="O12" s="97"/>
      <c r="P12" s="75" t="s">
        <v>21</v>
      </c>
      <c r="Q12" s="76"/>
      <c r="R12" s="76"/>
      <c r="S12" s="77"/>
      <c r="T12" s="122">
        <f>IF($L$8=0,"",IF(T11=0,"",(3*($T$8-$T$9)/$T$11)))</f>
        <v>-1.1731904601058614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</row>
    <row r="13" spans="1:30" ht="15.75">
      <c r="C13" s="89" t="s">
        <v>11</v>
      </c>
      <c r="D13" s="89"/>
      <c r="E13" s="89"/>
      <c r="F13" s="89"/>
      <c r="G13" s="39">
        <f>COUNTIF($AE$31:$AE$201,5)</f>
        <v>2</v>
      </c>
      <c r="H13" s="71" t="s">
        <v>32</v>
      </c>
      <c r="I13" s="72"/>
      <c r="J13" s="72"/>
      <c r="K13" s="72"/>
      <c r="L13" s="96">
        <f>COUNTIF(D31:D203,"Kopya")</f>
        <v>2</v>
      </c>
      <c r="M13" s="96"/>
      <c r="N13" s="96"/>
      <c r="O13" s="97"/>
      <c r="P13" s="125" t="s">
        <v>20</v>
      </c>
      <c r="Q13" s="126"/>
      <c r="R13" s="126"/>
      <c r="S13" s="127"/>
      <c r="T13" s="130" t="str">
        <f>IF(T10=0,"Tüm Öğrenciler Eşit Puanlı Olamaz",IF(T12="","",(IF(T12&lt;=0,"SINAV KOLAY",IF(T12&lt;0.1,"SINAV HAFİF ZOR",IF(T12&lt;=0.25,"SINAV ORTA ZOR","SINAV ÇOK ZOR"))))))</f>
        <v>SINAV KOLAY</v>
      </c>
      <c r="U13" s="131"/>
      <c r="V13" s="131"/>
      <c r="W13" s="131"/>
      <c r="X13" s="131"/>
      <c r="Y13" s="132"/>
      <c r="Z13" s="132"/>
      <c r="AA13" s="132"/>
      <c r="AB13" s="132"/>
      <c r="AC13" s="132"/>
      <c r="AD13" s="133"/>
    </row>
    <row r="14" spans="1:30" ht="16.5" thickBot="1">
      <c r="C14" s="38"/>
      <c r="D14" s="38"/>
      <c r="E14" s="38"/>
      <c r="F14" s="38"/>
      <c r="H14" s="137" t="s">
        <v>60</v>
      </c>
      <c r="I14" s="138"/>
      <c r="J14" s="138"/>
      <c r="K14" s="138"/>
      <c r="L14" s="139">
        <f>COUNTIF(D31:D203,"Devamsız")</f>
        <v>2</v>
      </c>
      <c r="M14" s="139"/>
      <c r="N14" s="139"/>
      <c r="O14" s="140"/>
      <c r="P14" s="128"/>
      <c r="Q14" s="128"/>
      <c r="R14" s="128"/>
      <c r="S14" s="129"/>
      <c r="T14" s="134"/>
      <c r="U14" s="135"/>
      <c r="V14" s="135"/>
      <c r="W14" s="135"/>
      <c r="X14" s="135"/>
      <c r="Y14" s="135"/>
      <c r="Z14" s="135"/>
      <c r="AA14" s="135"/>
      <c r="AB14" s="135"/>
      <c r="AC14" s="135"/>
      <c r="AD14" s="136"/>
    </row>
    <row r="15" spans="1:30" ht="15.75">
      <c r="E15" s="40"/>
      <c r="F15" s="40"/>
      <c r="G15" s="40"/>
      <c r="H15" s="40"/>
      <c r="I15" s="4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30" ht="15.75">
      <c r="A16" s="144" t="s">
        <v>22</v>
      </c>
      <c r="B16" s="144"/>
      <c r="C16" s="14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2" ht="15" customHeight="1">
      <c r="A17" s="145" t="str">
        <f>IF(T10=0,"Tüm öğrenciler yapılan sınavdan eşit puan aldıkları için istatistiksel olarak yorum yapılamaz","     "&amp;IF(T13="","",(IF($T$13="SINAV KOLAY","Sınavın Çarpıklık Değerine (Zorluk Derecesine) göre; Sınav Kolaydır. Sınav öğrenci seviyesinin altındadır yada beklenen davranışlar çok iyi kazanılmıştır.",IF($T$13="SINAV HAFİF ZOR","Sınavın Çarpıklık Değerine (Zorluk Derecesine) göre; Sınav Hafif Zordur. Sınav öğrenci seviyesindedir yada beklenen davranışlar kazanılmıştır.",IF($T$13="SINAV ORTA ZOR","Sınavın Çarpıklık Değerine (Zorluk Derecesine) göre; Sınav Orta Zordur. Sınav öğrenci seviyesinin biraz üzerindedir yada beklenen davranışların bir kısmı kazanılmamıştır.",IF($T$13="SINAV ÇOK ZOR","Sınavın Çarpıklık Değerine (Zorluk Derecesine) göre; Sınav Çok Zordur. Sınav öğrenci seviyesinin üzerindedir yada beklenen davranışlar kazanılmamıştır.",""))))&amp;IF($T$10&gt;=$AD$23/2+10," Dizi genişliği büyük olduğundan öğrenciler arasında belirgin bir seviye farkı vardır.",IF($T$10&lt;=$AD$23/2-10," Dizi genişliği küçük olduğundan öğrencilerin çoğunluğu aynı seviyededir."," Dizi genişliği beklenen değerdedir ve öğrenciler arasında seviye farkı yoktur."))&amp;IF($T$10/$T$11&lt;4," Standart Sapma büyüktür ve Sınavın güvenilirliği yüksektir.",IF($T$10/$T$11&gt;6," Standart Sapma küçüktür ve Sınavın güvenilirliği düşüktür."," Standart Sapma beklenen değerdedir ve Sınavın güvenilirliği iyidir.")))))</f>
        <v xml:space="preserve">     Sınavın Çarpıklık Değerine (Zorluk Derecesine) göre; Sınav Kolaydır. Sınav öğrenci seviyesinin altındadır yada beklenen davranışlar çok iyi kazanılmıştır. Dizi genişliği büyük olduğundan öğrenciler arasında belirgin bir seviye farkı vardır. Standart Sapma büyüktür ve Sınavın güvenilirliği yüksektir.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</row>
    <row r="18" spans="1:32" ht="36.950000000000003" customHeight="1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</row>
    <row r="19" spans="1:32" ht="51" customHeight="1" thickBot="1">
      <c r="A19" s="146" t="str">
        <f>IF(COUNTIF(E28:X28,"GERİ BİLDİRİM VERİLMELİ")&gt;0,"     "&amp;IF(E28="GERİ BİLDİRİM VERİLMELİ",E22,"")&amp;IF(F28="GERİ BİLDİRİM VERİLMELİ"," - "&amp;F22,"")&amp;IF(G28="GERİ BİLDİRİM VERİLMELİ"," - "&amp;G22,"")&amp;IF(H28="GERİ BİLDİRİM VERİLMELİ"," - "&amp;H22,"")&amp;IF(I28="GERİ BİLDİRİM VERİLMELİ"," - "&amp;I22,"")&amp;IF(J28="GERİ BİLDİRİM VERİLMELİ"," - "&amp;J22,"")&amp;IF(K28="GERİ BİLDİRİM VERİLMELİ"," - "&amp;K22,"")&amp;IF(L28="GERİ BİLDİRİM VERİLMELİ"," - "&amp;L22,"")&amp;IF(M28="GERİ BİLDİRİM VERİLMELİ"," - "&amp;M22,"")&amp;IF(N28="GERİ BİLDİRİM VERİLMELİ"," - "&amp;N22,"")&amp;IF(O28="GERİ BİLDİRİM VERİLMELİ"," - "&amp;O22,"")&amp;IF(P28="GERİ BİLDİRİM VERİLMELİ"," - "&amp;P22,"")&amp;IF(Q28="GERİ BİLDİRİM VERİLMELİ"," - "&amp;Q22,"")&amp;IF(R28="GERİ BİLDİRİM VERİLMELİ"," - "&amp;R22,"")&amp;IF(S28="GERİ BİLDİRİM VERİLMELİ"," - "&amp;S22,"")&amp;IF(T28="GERİ BİLDİRİM VERİLMELİ"," - "&amp;T22,"")&amp;IF(U28="GERİ BİLDİRİM VERİLMELİ"," - "&amp;U22,"")&amp;IF(V28="GERİ BİLDİRİM VERİLMELİ"," - "&amp;V22,"")&amp;IF(W28="GERİ BİLDİRİM VERİLMELİ"," - "&amp;W22,"")&amp;IF(X28="GERİ BİLDİRİM VERİLMELİ"," - "&amp;X22,"")&amp;" kazanımı(ları) için geri bildirim verilmelidir.","     Tüm kazanımlar anlaşılmıştır.")</f>
        <v xml:space="preserve">     PÇ1/ÖÇ1/H1 - PÇ4/ÖÇ3/H6 - PÇ1,PÇ4/ÖÇ3/H7 - PÇ4/ÖÇ3/H7 - PÇ9/ÖÇ5/H1 - PÇ9/ÖÇ5/H1 - PÇ9/ÖÇ5/H1 kazanımı(ları) için geri bildirim verilmelidir.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</row>
    <row r="20" spans="1:32" ht="51" customHeight="1" thickBot="1">
      <c r="A20" s="88" t="s">
        <v>72</v>
      </c>
      <c r="B20" s="88"/>
      <c r="C20" s="88"/>
      <c r="D20" s="88"/>
      <c r="E20" s="92" t="s">
        <v>73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</row>
    <row r="21" spans="1:32" ht="15.75">
      <c r="A21" s="107" t="s">
        <v>3</v>
      </c>
      <c r="B21" s="108"/>
      <c r="C21" s="108"/>
      <c r="D21" s="109"/>
      <c r="E21" s="2">
        <v>1</v>
      </c>
      <c r="F21" s="2">
        <v>2</v>
      </c>
      <c r="G21" s="2">
        <v>3</v>
      </c>
      <c r="H21" s="2">
        <v>4</v>
      </c>
      <c r="I21" s="2">
        <v>5</v>
      </c>
      <c r="J21" s="2">
        <v>6</v>
      </c>
      <c r="K21" s="2">
        <v>7</v>
      </c>
      <c r="L21" s="2">
        <v>8</v>
      </c>
      <c r="M21" s="2">
        <v>9</v>
      </c>
      <c r="N21" s="2">
        <v>10</v>
      </c>
      <c r="O21" s="2">
        <v>11</v>
      </c>
      <c r="P21" s="2">
        <v>12</v>
      </c>
      <c r="Q21" s="2">
        <v>13</v>
      </c>
      <c r="R21" s="2">
        <v>14</v>
      </c>
      <c r="S21" s="2">
        <v>15</v>
      </c>
      <c r="T21" s="2">
        <v>16</v>
      </c>
      <c r="U21" s="2">
        <v>17</v>
      </c>
      <c r="V21" s="2">
        <v>18</v>
      </c>
      <c r="W21" s="2">
        <v>19</v>
      </c>
      <c r="X21" s="2">
        <v>20</v>
      </c>
      <c r="Y21" s="29">
        <v>21</v>
      </c>
      <c r="Z21" s="29">
        <v>22</v>
      </c>
      <c r="AA21" s="29">
        <v>23</v>
      </c>
      <c r="AB21" s="29">
        <v>24</v>
      </c>
      <c r="AC21" s="29">
        <v>25</v>
      </c>
      <c r="AD21" s="94" t="s">
        <v>39</v>
      </c>
    </row>
    <row r="22" spans="1:32" ht="88.5">
      <c r="A22" s="85" t="s">
        <v>4</v>
      </c>
      <c r="B22" s="86"/>
      <c r="C22" s="86"/>
      <c r="D22" s="87"/>
      <c r="E22" s="23" t="s">
        <v>46</v>
      </c>
      <c r="F22" s="23" t="s">
        <v>47</v>
      </c>
      <c r="G22" s="23" t="s">
        <v>48</v>
      </c>
      <c r="H22" s="23" t="s">
        <v>49</v>
      </c>
      <c r="I22" s="23" t="s">
        <v>50</v>
      </c>
      <c r="J22" s="23" t="s">
        <v>48</v>
      </c>
      <c r="K22" s="23" t="s">
        <v>51</v>
      </c>
      <c r="L22" s="23" t="s">
        <v>51</v>
      </c>
      <c r="M22" s="23" t="s">
        <v>52</v>
      </c>
      <c r="N22" s="23" t="s">
        <v>53</v>
      </c>
      <c r="O22" s="23" t="s">
        <v>53</v>
      </c>
      <c r="P22" s="23" t="s">
        <v>54</v>
      </c>
      <c r="Q22" s="23" t="s">
        <v>54</v>
      </c>
      <c r="R22" s="23" t="s">
        <v>55</v>
      </c>
      <c r="S22" s="23" t="s">
        <v>56</v>
      </c>
      <c r="T22" s="23" t="s">
        <v>57</v>
      </c>
      <c r="U22" s="23" t="s">
        <v>58</v>
      </c>
      <c r="V22" s="23" t="s">
        <v>59</v>
      </c>
      <c r="W22" s="23" t="s">
        <v>59</v>
      </c>
      <c r="X22" s="23" t="s">
        <v>59</v>
      </c>
      <c r="Y22" s="30"/>
      <c r="Z22" s="30"/>
      <c r="AA22" s="30"/>
      <c r="AB22" s="30"/>
      <c r="AC22" s="30"/>
      <c r="AD22" s="95"/>
    </row>
    <row r="23" spans="1:32" ht="15.75">
      <c r="A23" s="141" t="s">
        <v>5</v>
      </c>
      <c r="B23" s="142"/>
      <c r="C23" s="142"/>
      <c r="D23" s="143"/>
      <c r="E23" s="14">
        <v>5</v>
      </c>
      <c r="F23" s="14">
        <v>5</v>
      </c>
      <c r="G23" s="14">
        <v>5</v>
      </c>
      <c r="H23" s="14">
        <v>5</v>
      </c>
      <c r="I23" s="14">
        <v>5</v>
      </c>
      <c r="J23" s="14">
        <v>5</v>
      </c>
      <c r="K23" s="14">
        <v>5</v>
      </c>
      <c r="L23" s="14">
        <v>5</v>
      </c>
      <c r="M23" s="14">
        <v>5</v>
      </c>
      <c r="N23" s="14">
        <v>5</v>
      </c>
      <c r="O23" s="14">
        <v>5</v>
      </c>
      <c r="P23" s="14">
        <v>5</v>
      </c>
      <c r="Q23" s="14">
        <v>5</v>
      </c>
      <c r="R23" s="14">
        <v>5</v>
      </c>
      <c r="S23" s="14">
        <v>5</v>
      </c>
      <c r="T23" s="14">
        <v>5</v>
      </c>
      <c r="U23" s="14">
        <v>5</v>
      </c>
      <c r="V23" s="14">
        <v>5</v>
      </c>
      <c r="W23" s="14">
        <v>5</v>
      </c>
      <c r="X23" s="14">
        <v>5</v>
      </c>
      <c r="Y23" s="14"/>
      <c r="Z23" s="14"/>
      <c r="AA23" s="14"/>
      <c r="AB23" s="14"/>
      <c r="AC23" s="14"/>
      <c r="AD23" s="7">
        <f>SUM(E23:X23)</f>
        <v>100</v>
      </c>
    </row>
    <row r="24" spans="1:32" ht="15.75">
      <c r="A24" s="98" t="s">
        <v>37</v>
      </c>
      <c r="B24" s="99"/>
      <c r="C24" s="99"/>
      <c r="D24" s="100"/>
      <c r="E24" s="8">
        <f t="shared" ref="E24:X24" si="0">IF(E23="","",COUNTA(E31:E203))</f>
        <v>6</v>
      </c>
      <c r="F24" s="8">
        <f t="shared" si="0"/>
        <v>7</v>
      </c>
      <c r="G24" s="8">
        <f t="shared" si="0"/>
        <v>8</v>
      </c>
      <c r="H24" s="8">
        <f t="shared" si="0"/>
        <v>8</v>
      </c>
      <c r="I24" s="8">
        <f t="shared" si="0"/>
        <v>8</v>
      </c>
      <c r="J24" s="8">
        <f t="shared" si="0"/>
        <v>8</v>
      </c>
      <c r="K24" s="8">
        <f t="shared" si="0"/>
        <v>8</v>
      </c>
      <c r="L24" s="8">
        <f t="shared" si="0"/>
        <v>9</v>
      </c>
      <c r="M24" s="8">
        <f t="shared" si="0"/>
        <v>8</v>
      </c>
      <c r="N24" s="8">
        <f t="shared" si="0"/>
        <v>7</v>
      </c>
      <c r="O24" s="8">
        <f t="shared" si="0"/>
        <v>8</v>
      </c>
      <c r="P24" s="8">
        <f t="shared" si="0"/>
        <v>9</v>
      </c>
      <c r="Q24" s="8">
        <f t="shared" si="0"/>
        <v>8</v>
      </c>
      <c r="R24" s="8">
        <f t="shared" si="0"/>
        <v>8</v>
      </c>
      <c r="S24" s="8">
        <f t="shared" si="0"/>
        <v>5</v>
      </c>
      <c r="T24" s="8">
        <f t="shared" si="0"/>
        <v>3</v>
      </c>
      <c r="U24" s="8">
        <f t="shared" si="0"/>
        <v>5</v>
      </c>
      <c r="V24" s="8">
        <f t="shared" si="0"/>
        <v>4</v>
      </c>
      <c r="W24" s="8">
        <f t="shared" si="0"/>
        <v>4</v>
      </c>
      <c r="X24" s="8">
        <f t="shared" si="0"/>
        <v>3</v>
      </c>
      <c r="Y24" s="8" t="str">
        <f>IF(Y23="","",COUNTA(Y31:Y203))</f>
        <v/>
      </c>
      <c r="Z24" s="8" t="str">
        <f>IF(Z23="","",COUNTA(Z31:Z203))</f>
        <v/>
      </c>
      <c r="AA24" s="8" t="str">
        <f>IF(AA23="","",COUNTA(AA31:AA203))</f>
        <v/>
      </c>
      <c r="AB24" s="8" t="str">
        <f>IF(AB23="","",COUNTA(AB31:AB203))</f>
        <v/>
      </c>
      <c r="AC24" s="8" t="str">
        <f>IF(AC23="","",COUNTA(AC22:AC203))</f>
        <v/>
      </c>
      <c r="AD24" s="9">
        <f>IF(AD23=0,"",AVERAGE(E24:X24))</f>
        <v>6.7</v>
      </c>
    </row>
    <row r="25" spans="1:32" ht="15.75">
      <c r="A25" s="98" t="s">
        <v>36</v>
      </c>
      <c r="B25" s="99"/>
      <c r="C25" s="99"/>
      <c r="D25" s="100"/>
      <c r="E25" s="8">
        <f>IF(E23="","",$L$8-E24)</f>
        <v>7</v>
      </c>
      <c r="F25" s="8">
        <f t="shared" ref="F25:AC25" si="1">IF(F23="","",$L$8-F24)</f>
        <v>6</v>
      </c>
      <c r="G25" s="8">
        <f t="shared" si="1"/>
        <v>5</v>
      </c>
      <c r="H25" s="8">
        <f t="shared" si="1"/>
        <v>5</v>
      </c>
      <c r="I25" s="8">
        <f t="shared" si="1"/>
        <v>5</v>
      </c>
      <c r="J25" s="8">
        <f t="shared" si="1"/>
        <v>5</v>
      </c>
      <c r="K25" s="8">
        <f t="shared" si="1"/>
        <v>5</v>
      </c>
      <c r="L25" s="8">
        <f t="shared" si="1"/>
        <v>4</v>
      </c>
      <c r="M25" s="8">
        <f t="shared" si="1"/>
        <v>5</v>
      </c>
      <c r="N25" s="8">
        <f t="shared" si="1"/>
        <v>6</v>
      </c>
      <c r="O25" s="8">
        <f t="shared" si="1"/>
        <v>5</v>
      </c>
      <c r="P25" s="8">
        <f t="shared" si="1"/>
        <v>4</v>
      </c>
      <c r="Q25" s="8">
        <f t="shared" si="1"/>
        <v>5</v>
      </c>
      <c r="R25" s="8">
        <f t="shared" si="1"/>
        <v>5</v>
      </c>
      <c r="S25" s="8">
        <f t="shared" si="1"/>
        <v>8</v>
      </c>
      <c r="T25" s="8">
        <f t="shared" si="1"/>
        <v>10</v>
      </c>
      <c r="U25" s="8">
        <f t="shared" si="1"/>
        <v>8</v>
      </c>
      <c r="V25" s="8">
        <f t="shared" si="1"/>
        <v>9</v>
      </c>
      <c r="W25" s="8">
        <f t="shared" si="1"/>
        <v>9</v>
      </c>
      <c r="X25" s="8">
        <f t="shared" si="1"/>
        <v>10</v>
      </c>
      <c r="Y25" s="8" t="str">
        <f t="shared" si="1"/>
        <v/>
      </c>
      <c r="Z25" s="8" t="str">
        <f t="shared" si="1"/>
        <v/>
      </c>
      <c r="AA25" s="8" t="str">
        <f t="shared" si="1"/>
        <v/>
      </c>
      <c r="AB25" s="8" t="str">
        <f t="shared" si="1"/>
        <v/>
      </c>
      <c r="AC25" s="8" t="str">
        <f t="shared" si="1"/>
        <v/>
      </c>
      <c r="AD25" s="9">
        <f>IF(AD23=0,"",AVERAGE(E25:X25))</f>
        <v>6.3</v>
      </c>
    </row>
    <row r="26" spans="1:32" ht="15.75">
      <c r="A26" s="98" t="s">
        <v>38</v>
      </c>
      <c r="B26" s="99"/>
      <c r="C26" s="99"/>
      <c r="D26" s="100"/>
      <c r="E26" s="10">
        <f t="shared" ref="E26:AC26" si="2">IF($L$8=0,"",IF(E23="","",100*E24/$L$8))</f>
        <v>46.153846153846153</v>
      </c>
      <c r="F26" s="10">
        <f t="shared" si="2"/>
        <v>53.846153846153847</v>
      </c>
      <c r="G26" s="10">
        <f t="shared" si="2"/>
        <v>61.53846153846154</v>
      </c>
      <c r="H26" s="10">
        <f t="shared" si="2"/>
        <v>61.53846153846154</v>
      </c>
      <c r="I26" s="10">
        <f t="shared" si="2"/>
        <v>61.53846153846154</v>
      </c>
      <c r="J26" s="10">
        <f t="shared" si="2"/>
        <v>61.53846153846154</v>
      </c>
      <c r="K26" s="10">
        <f t="shared" si="2"/>
        <v>61.53846153846154</v>
      </c>
      <c r="L26" s="10">
        <f t="shared" si="2"/>
        <v>69.230769230769226</v>
      </c>
      <c r="M26" s="10">
        <f t="shared" si="2"/>
        <v>61.53846153846154</v>
      </c>
      <c r="N26" s="10">
        <f t="shared" si="2"/>
        <v>53.846153846153847</v>
      </c>
      <c r="O26" s="10">
        <f t="shared" si="2"/>
        <v>61.53846153846154</v>
      </c>
      <c r="P26" s="10">
        <f t="shared" si="2"/>
        <v>69.230769230769226</v>
      </c>
      <c r="Q26" s="10">
        <f t="shared" si="2"/>
        <v>61.53846153846154</v>
      </c>
      <c r="R26" s="10">
        <f t="shared" si="2"/>
        <v>61.53846153846154</v>
      </c>
      <c r="S26" s="10">
        <f t="shared" si="2"/>
        <v>38.46153846153846</v>
      </c>
      <c r="T26" s="10">
        <f t="shared" si="2"/>
        <v>23.076923076923077</v>
      </c>
      <c r="U26" s="10">
        <f t="shared" si="2"/>
        <v>38.46153846153846</v>
      </c>
      <c r="V26" s="10">
        <f t="shared" si="2"/>
        <v>30.76923076923077</v>
      </c>
      <c r="W26" s="10">
        <f t="shared" si="2"/>
        <v>30.76923076923077</v>
      </c>
      <c r="X26" s="10">
        <f t="shared" si="2"/>
        <v>23.076923076923077</v>
      </c>
      <c r="Y26" s="10" t="str">
        <f t="shared" si="2"/>
        <v/>
      </c>
      <c r="Z26" s="10" t="str">
        <f t="shared" si="2"/>
        <v/>
      </c>
      <c r="AA26" s="10" t="str">
        <f t="shared" si="2"/>
        <v/>
      </c>
      <c r="AB26" s="10" t="str">
        <f t="shared" si="2"/>
        <v/>
      </c>
      <c r="AC26" s="10" t="str">
        <f t="shared" si="2"/>
        <v/>
      </c>
      <c r="AD26" s="9">
        <f>IF($L$8=0,"",IF(AD23=0,"",AVERAGE(E26:X26)))</f>
        <v>51.538461538461533</v>
      </c>
    </row>
    <row r="27" spans="1:32" ht="15.75">
      <c r="A27" s="98" t="s">
        <v>23</v>
      </c>
      <c r="B27" s="99"/>
      <c r="C27" s="99"/>
      <c r="D27" s="100"/>
      <c r="E27" s="10">
        <f t="shared" ref="E27:X27" si="3">IF($L$8=0,"",IF(E23="","",SUM(E31:E203)/$L$8))</f>
        <v>2.3076923076923075</v>
      </c>
      <c r="F27" s="10">
        <f t="shared" si="3"/>
        <v>2.6923076923076925</v>
      </c>
      <c r="G27" s="10">
        <f t="shared" si="3"/>
        <v>3.0769230769230771</v>
      </c>
      <c r="H27" s="10">
        <f t="shared" si="3"/>
        <v>3.0769230769230771</v>
      </c>
      <c r="I27" s="10">
        <f t="shared" si="3"/>
        <v>3.0769230769230771</v>
      </c>
      <c r="J27" s="10">
        <f t="shared" si="3"/>
        <v>3.0769230769230771</v>
      </c>
      <c r="K27" s="10">
        <f t="shared" si="3"/>
        <v>3.0769230769230771</v>
      </c>
      <c r="L27" s="10">
        <f t="shared" si="3"/>
        <v>3.4615384615384617</v>
      </c>
      <c r="M27" s="10">
        <f t="shared" si="3"/>
        <v>3.0769230769230771</v>
      </c>
      <c r="N27" s="10">
        <f t="shared" si="3"/>
        <v>2.6923076923076925</v>
      </c>
      <c r="O27" s="10">
        <f t="shared" si="3"/>
        <v>3.0769230769230771</v>
      </c>
      <c r="P27" s="10">
        <f t="shared" si="3"/>
        <v>3.4615384615384617</v>
      </c>
      <c r="Q27" s="10">
        <f t="shared" si="3"/>
        <v>3.0769230769230771</v>
      </c>
      <c r="R27" s="10">
        <f t="shared" si="3"/>
        <v>3.0769230769230771</v>
      </c>
      <c r="S27" s="10">
        <f t="shared" si="3"/>
        <v>1.9230769230769231</v>
      </c>
      <c r="T27" s="10">
        <f t="shared" si="3"/>
        <v>1.1538461538461537</v>
      </c>
      <c r="U27" s="10">
        <f t="shared" si="3"/>
        <v>1.9230769230769231</v>
      </c>
      <c r="V27" s="10">
        <f t="shared" si="3"/>
        <v>1.5384615384615385</v>
      </c>
      <c r="W27" s="10">
        <f t="shared" si="3"/>
        <v>1.5384615384615385</v>
      </c>
      <c r="X27" s="10">
        <f t="shared" si="3"/>
        <v>1.1538461538461537</v>
      </c>
      <c r="Y27" s="10" t="str">
        <f t="shared" ref="Y27:AC27" si="4">IF($L$8=0,"",IF(Y23="","",SUM(Y31:Y476)/$L$8))</f>
        <v/>
      </c>
      <c r="Z27" s="10" t="str">
        <f t="shared" si="4"/>
        <v/>
      </c>
      <c r="AA27" s="10" t="str">
        <f t="shared" si="4"/>
        <v/>
      </c>
      <c r="AB27" s="10" t="str">
        <f t="shared" si="4"/>
        <v/>
      </c>
      <c r="AC27" s="10" t="str">
        <f t="shared" si="4"/>
        <v/>
      </c>
      <c r="AD27" s="9">
        <f>IF($L$8=0,"",IF(AD23=0,"",AVERAGE(E27:X27)))</f>
        <v>2.5769230769230771</v>
      </c>
    </row>
    <row r="28" spans="1:32" ht="93" customHeight="1" thickBot="1">
      <c r="A28" s="115" t="s">
        <v>29</v>
      </c>
      <c r="B28" s="116"/>
      <c r="C28" s="116"/>
      <c r="D28" s="117"/>
      <c r="E28" s="15" t="str">
        <f>IF(E27="","",(IF(E27&lt;E23*0.5,"GERİ BİLDİRİM VERİLMELİ",IF(E27&lt;E23*0.7,"BİREYSEL ÇALIŞMA GEREKLİ","ANLAŞILMIŞ"))))</f>
        <v>GERİ BİLDİRİM VERİLMELİ</v>
      </c>
      <c r="F28" s="15" t="str">
        <f t="shared" ref="F28:AC28" si="5">IF(F27="","",(IF(F27&lt;F23*0.5,"GERİ BİLDİRİM VERİLMELİ",IF(F27&lt;F23*0.7,"BİREYSEL ÇALIŞMA GEREKLİ","ANLAŞILMIŞ"))))</f>
        <v>BİREYSEL ÇALIŞMA GEREKLİ</v>
      </c>
      <c r="G28" s="15" t="str">
        <f t="shared" si="5"/>
        <v>BİREYSEL ÇALIŞMA GEREKLİ</v>
      </c>
      <c r="H28" s="15" t="str">
        <f t="shared" si="5"/>
        <v>BİREYSEL ÇALIŞMA GEREKLİ</v>
      </c>
      <c r="I28" s="15" t="str">
        <f t="shared" si="5"/>
        <v>BİREYSEL ÇALIŞMA GEREKLİ</v>
      </c>
      <c r="J28" s="15" t="str">
        <f t="shared" si="5"/>
        <v>BİREYSEL ÇALIŞMA GEREKLİ</v>
      </c>
      <c r="K28" s="15" t="str">
        <f t="shared" si="5"/>
        <v>BİREYSEL ÇALIŞMA GEREKLİ</v>
      </c>
      <c r="L28" s="15" t="str">
        <f t="shared" si="5"/>
        <v>BİREYSEL ÇALIŞMA GEREKLİ</v>
      </c>
      <c r="M28" s="15" t="str">
        <f t="shared" si="5"/>
        <v>BİREYSEL ÇALIŞMA GEREKLİ</v>
      </c>
      <c r="N28" s="15" t="str">
        <f t="shared" si="5"/>
        <v>BİREYSEL ÇALIŞMA GEREKLİ</v>
      </c>
      <c r="O28" s="15" t="str">
        <f t="shared" si="5"/>
        <v>BİREYSEL ÇALIŞMA GEREKLİ</v>
      </c>
      <c r="P28" s="15" t="str">
        <f t="shared" si="5"/>
        <v>BİREYSEL ÇALIŞMA GEREKLİ</v>
      </c>
      <c r="Q28" s="15" t="str">
        <f t="shared" si="5"/>
        <v>BİREYSEL ÇALIŞMA GEREKLİ</v>
      </c>
      <c r="R28" s="15" t="str">
        <f t="shared" si="5"/>
        <v>BİREYSEL ÇALIŞMA GEREKLİ</v>
      </c>
      <c r="S28" s="15" t="str">
        <f t="shared" si="5"/>
        <v>GERİ BİLDİRİM VERİLMELİ</v>
      </c>
      <c r="T28" s="15" t="str">
        <f t="shared" si="5"/>
        <v>GERİ BİLDİRİM VERİLMELİ</v>
      </c>
      <c r="U28" s="15" t="str">
        <f t="shared" si="5"/>
        <v>GERİ BİLDİRİM VERİLMELİ</v>
      </c>
      <c r="V28" s="15" t="str">
        <f t="shared" si="5"/>
        <v>GERİ BİLDİRİM VERİLMELİ</v>
      </c>
      <c r="W28" s="15" t="str">
        <f t="shared" si="5"/>
        <v>GERİ BİLDİRİM VERİLMELİ</v>
      </c>
      <c r="X28" s="15" t="str">
        <f t="shared" si="5"/>
        <v>GERİ BİLDİRİM VERİLMELİ</v>
      </c>
      <c r="Y28" s="15" t="str">
        <f t="shared" si="5"/>
        <v/>
      </c>
      <c r="Z28" s="15" t="str">
        <f t="shared" si="5"/>
        <v/>
      </c>
      <c r="AA28" s="15" t="str">
        <f t="shared" si="5"/>
        <v/>
      </c>
      <c r="AB28" s="15" t="str">
        <f t="shared" si="5"/>
        <v/>
      </c>
      <c r="AC28" s="15" t="str">
        <f t="shared" si="5"/>
        <v/>
      </c>
      <c r="AD28" s="16"/>
    </row>
    <row r="29" spans="1:32" ht="24" customHeight="1" thickBot="1">
      <c r="A29" s="118" t="s">
        <v>28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</row>
    <row r="30" spans="1:32" ht="23.25" thickBot="1">
      <c r="A30" s="3" t="s">
        <v>24</v>
      </c>
      <c r="B30" s="4" t="s">
        <v>25</v>
      </c>
      <c r="C30" s="5" t="s">
        <v>26</v>
      </c>
      <c r="D30" s="6" t="s">
        <v>30</v>
      </c>
      <c r="E30" s="4">
        <v>1</v>
      </c>
      <c r="F30" s="4">
        <v>2</v>
      </c>
      <c r="G30" s="4">
        <v>3</v>
      </c>
      <c r="H30" s="4">
        <v>4</v>
      </c>
      <c r="I30" s="4">
        <v>5</v>
      </c>
      <c r="J30" s="4">
        <v>6</v>
      </c>
      <c r="K30" s="4">
        <v>7</v>
      </c>
      <c r="L30" s="4">
        <v>8</v>
      </c>
      <c r="M30" s="4">
        <v>9</v>
      </c>
      <c r="N30" s="4">
        <v>10</v>
      </c>
      <c r="O30" s="4">
        <v>11</v>
      </c>
      <c r="P30" s="4">
        <v>12</v>
      </c>
      <c r="Q30" s="4">
        <v>13</v>
      </c>
      <c r="R30" s="4">
        <v>14</v>
      </c>
      <c r="S30" s="4">
        <v>15</v>
      </c>
      <c r="T30" s="4">
        <v>16</v>
      </c>
      <c r="U30" s="4">
        <v>17</v>
      </c>
      <c r="V30" s="4">
        <v>18</v>
      </c>
      <c r="W30" s="4">
        <v>19</v>
      </c>
      <c r="X30" s="4">
        <v>20</v>
      </c>
      <c r="Y30" s="27"/>
      <c r="Z30" s="27"/>
      <c r="AA30" s="27"/>
      <c r="AB30" s="27"/>
      <c r="AC30" s="27"/>
      <c r="AD30" s="12" t="s">
        <v>27</v>
      </c>
    </row>
    <row r="31" spans="1:32" ht="12" customHeight="1" thickBot="1">
      <c r="A31" s="17">
        <v>1</v>
      </c>
      <c r="B31" s="21">
        <v>12345</v>
      </c>
      <c r="C31" s="21" t="s">
        <v>26</v>
      </c>
      <c r="D31" s="11" t="s">
        <v>68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8"/>
      <c r="Z31" s="28"/>
      <c r="AA31" s="28"/>
      <c r="AB31" s="28"/>
      <c r="AC31" s="28"/>
      <c r="AD31" s="13" t="str">
        <f t="shared" ref="AD31:AD94" si="6">IF(AND(A31="",B31=""),"",IF(OR(D31="Girmedi",D31="Devamsız"),"",IF(D31="Kopya",0,SUM(E31:AC31))))</f>
        <v/>
      </c>
      <c r="AE31" s="39" t="str">
        <f>IF(AD31="","",IF(AD31&lt;50,1,IF(AD31&lt;60,2,IF(AD31&lt;70,3,IF(AD31&lt;85,4,5)))))</f>
        <v/>
      </c>
      <c r="AF31" s="20"/>
    </row>
    <row r="32" spans="1:32" ht="12" customHeight="1" thickBot="1">
      <c r="A32" s="17">
        <f>IF(B32="","",MAX($A$31:A31)+1)</f>
        <v>2</v>
      </c>
      <c r="B32" s="21">
        <v>12345</v>
      </c>
      <c r="C32" s="21" t="s">
        <v>26</v>
      </c>
      <c r="D32" s="22" t="s">
        <v>69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8"/>
      <c r="Z32" s="28"/>
      <c r="AA32" s="28"/>
      <c r="AB32" s="28"/>
      <c r="AC32" s="28"/>
      <c r="AD32" s="13">
        <f t="shared" si="6"/>
        <v>0</v>
      </c>
      <c r="AE32" s="39">
        <f t="shared" ref="AE32:AE95" si="7">IF(AD32="","",IF(AD32&lt;50,1,IF(AD32&lt;60,2,IF(AD32&lt;70,3,IF(AD32&lt;85,4,5)))))</f>
        <v>1</v>
      </c>
      <c r="AF32" s="20"/>
    </row>
    <row r="33" spans="1:32" ht="12" customHeight="1" thickBot="1">
      <c r="A33" s="17">
        <f>IF(B33="","",MAX($A$31:A32)+1)</f>
        <v>3</v>
      </c>
      <c r="B33" s="21">
        <v>12345</v>
      </c>
      <c r="C33" s="21" t="s">
        <v>26</v>
      </c>
      <c r="D33" s="22" t="s">
        <v>70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8"/>
      <c r="Z33" s="28"/>
      <c r="AA33" s="28"/>
      <c r="AB33" s="28"/>
      <c r="AC33" s="28"/>
      <c r="AD33" s="13" t="str">
        <f t="shared" si="6"/>
        <v/>
      </c>
      <c r="AE33" s="39" t="str">
        <f t="shared" si="7"/>
        <v/>
      </c>
      <c r="AF33" s="20"/>
    </row>
    <row r="34" spans="1:32" ht="12" customHeight="1" thickBot="1">
      <c r="A34" s="17">
        <f>IF(B34="","",MAX($A$31:A33)+1)</f>
        <v>4</v>
      </c>
      <c r="B34" s="21">
        <v>12345</v>
      </c>
      <c r="C34" s="21" t="s">
        <v>26</v>
      </c>
      <c r="D34" s="22"/>
      <c r="E34" s="22">
        <v>5</v>
      </c>
      <c r="F34" s="22">
        <v>5</v>
      </c>
      <c r="G34" s="22">
        <v>5</v>
      </c>
      <c r="H34" s="22">
        <v>5</v>
      </c>
      <c r="I34" s="22">
        <v>5</v>
      </c>
      <c r="J34" s="22">
        <v>5</v>
      </c>
      <c r="K34" s="22">
        <v>5</v>
      </c>
      <c r="L34" s="22">
        <v>5</v>
      </c>
      <c r="M34" s="22">
        <v>5</v>
      </c>
      <c r="N34" s="22"/>
      <c r="O34" s="22"/>
      <c r="P34" s="22">
        <v>5</v>
      </c>
      <c r="Q34" s="22">
        <v>5</v>
      </c>
      <c r="R34" s="22">
        <v>5</v>
      </c>
      <c r="S34" s="22"/>
      <c r="T34" s="22"/>
      <c r="U34" s="22">
        <v>5</v>
      </c>
      <c r="V34" s="22">
        <v>5</v>
      </c>
      <c r="W34" s="22">
        <v>5</v>
      </c>
      <c r="X34" s="22">
        <v>5</v>
      </c>
      <c r="Y34" s="28"/>
      <c r="Z34" s="28"/>
      <c r="AA34" s="28"/>
      <c r="AB34" s="28"/>
      <c r="AC34" s="28"/>
      <c r="AD34" s="13">
        <f t="shared" si="6"/>
        <v>80</v>
      </c>
      <c r="AE34" s="39">
        <f t="shared" si="7"/>
        <v>4</v>
      </c>
      <c r="AF34" s="20"/>
    </row>
    <row r="35" spans="1:32" ht="12" customHeight="1" thickBot="1">
      <c r="A35" s="17">
        <f>IF(B35="","",MAX($A$31:A34)+1)</f>
        <v>5</v>
      </c>
      <c r="B35" s="21">
        <v>12345</v>
      </c>
      <c r="C35" s="21" t="s">
        <v>26</v>
      </c>
      <c r="D35" s="22"/>
      <c r="E35" s="22">
        <v>5</v>
      </c>
      <c r="F35" s="22">
        <v>5</v>
      </c>
      <c r="G35" s="22">
        <v>5</v>
      </c>
      <c r="H35" s="22">
        <v>5</v>
      </c>
      <c r="I35" s="22">
        <v>5</v>
      </c>
      <c r="J35" s="22">
        <v>5</v>
      </c>
      <c r="K35" s="22"/>
      <c r="L35" s="22">
        <v>5</v>
      </c>
      <c r="M35" s="22">
        <v>5</v>
      </c>
      <c r="N35" s="22"/>
      <c r="O35" s="22">
        <v>5</v>
      </c>
      <c r="P35" s="22">
        <v>5</v>
      </c>
      <c r="Q35" s="22">
        <v>5</v>
      </c>
      <c r="R35" s="22">
        <v>5</v>
      </c>
      <c r="S35" s="22"/>
      <c r="T35" s="22"/>
      <c r="U35" s="22"/>
      <c r="V35" s="22"/>
      <c r="W35" s="22"/>
      <c r="X35" s="22"/>
      <c r="Y35" s="28"/>
      <c r="Z35" s="28"/>
      <c r="AA35" s="28"/>
      <c r="AB35" s="28"/>
      <c r="AC35" s="28"/>
      <c r="AD35" s="13">
        <f t="shared" si="6"/>
        <v>60</v>
      </c>
      <c r="AE35" s="39">
        <f t="shared" si="7"/>
        <v>3</v>
      </c>
      <c r="AF35" s="20"/>
    </row>
    <row r="36" spans="1:32" ht="12" customHeight="1" thickBot="1">
      <c r="A36" s="17">
        <f>IF(B36="","",MAX($A$31:A35)+1)</f>
        <v>6</v>
      </c>
      <c r="B36" s="21">
        <v>12345</v>
      </c>
      <c r="C36" s="21" t="s">
        <v>26</v>
      </c>
      <c r="D36" s="22"/>
      <c r="E36" s="22">
        <v>5</v>
      </c>
      <c r="F36" s="22">
        <v>5</v>
      </c>
      <c r="G36" s="22">
        <v>5</v>
      </c>
      <c r="H36" s="22">
        <v>5</v>
      </c>
      <c r="I36" s="22">
        <v>5</v>
      </c>
      <c r="J36" s="22">
        <v>5</v>
      </c>
      <c r="K36" s="22">
        <v>5</v>
      </c>
      <c r="L36" s="22">
        <v>5</v>
      </c>
      <c r="M36" s="22"/>
      <c r="N36" s="22">
        <v>5</v>
      </c>
      <c r="O36" s="22">
        <v>5</v>
      </c>
      <c r="P36" s="22">
        <v>5</v>
      </c>
      <c r="Q36" s="22"/>
      <c r="R36" s="22">
        <v>5</v>
      </c>
      <c r="S36" s="22">
        <v>5</v>
      </c>
      <c r="T36" s="22"/>
      <c r="U36" s="22">
        <v>5</v>
      </c>
      <c r="V36" s="22">
        <v>5</v>
      </c>
      <c r="W36" s="22">
        <v>5</v>
      </c>
      <c r="X36" s="22">
        <v>5</v>
      </c>
      <c r="Y36" s="28"/>
      <c r="Z36" s="28"/>
      <c r="AA36" s="28"/>
      <c r="AB36" s="28"/>
      <c r="AC36" s="28"/>
      <c r="AD36" s="13">
        <f t="shared" si="6"/>
        <v>85</v>
      </c>
      <c r="AE36" s="39">
        <f t="shared" si="7"/>
        <v>5</v>
      </c>
      <c r="AF36" s="20"/>
    </row>
    <row r="37" spans="1:32" ht="12" customHeight="1" thickBot="1">
      <c r="A37" s="17">
        <f>IF(B37="","",MAX($A$31:A36)+1)</f>
        <v>7</v>
      </c>
      <c r="B37" s="21">
        <v>123456</v>
      </c>
      <c r="C37" s="21" t="s">
        <v>26</v>
      </c>
      <c r="D37" s="22"/>
      <c r="E37" s="22">
        <v>5</v>
      </c>
      <c r="F37" s="22">
        <v>5</v>
      </c>
      <c r="G37" s="22">
        <v>5</v>
      </c>
      <c r="H37" s="22">
        <v>5</v>
      </c>
      <c r="I37" s="22">
        <v>5</v>
      </c>
      <c r="J37" s="22">
        <v>5</v>
      </c>
      <c r="K37" s="22">
        <v>5</v>
      </c>
      <c r="L37" s="22">
        <v>5</v>
      </c>
      <c r="M37" s="22">
        <v>5</v>
      </c>
      <c r="N37" s="22">
        <v>5</v>
      </c>
      <c r="O37" s="22">
        <v>5</v>
      </c>
      <c r="P37" s="22">
        <v>5</v>
      </c>
      <c r="Q37" s="22">
        <v>5</v>
      </c>
      <c r="R37" s="22">
        <v>5</v>
      </c>
      <c r="S37" s="22">
        <v>5</v>
      </c>
      <c r="T37" s="22">
        <v>5</v>
      </c>
      <c r="U37" s="22">
        <v>5</v>
      </c>
      <c r="V37" s="22">
        <v>5</v>
      </c>
      <c r="W37" s="22">
        <v>5</v>
      </c>
      <c r="X37" s="22">
        <v>5</v>
      </c>
      <c r="Y37" s="28"/>
      <c r="Z37" s="28"/>
      <c r="AA37" s="28"/>
      <c r="AB37" s="28"/>
      <c r="AC37" s="28"/>
      <c r="AD37" s="13">
        <f t="shared" si="6"/>
        <v>100</v>
      </c>
      <c r="AE37" s="39">
        <f t="shared" si="7"/>
        <v>5</v>
      </c>
      <c r="AF37" s="20"/>
    </row>
    <row r="38" spans="1:32" ht="12" customHeight="1" thickBot="1">
      <c r="A38" s="17">
        <f>IF(B38="","",MAX($A$31:A37)+1)</f>
        <v>8</v>
      </c>
      <c r="B38" s="21">
        <v>123456</v>
      </c>
      <c r="C38" s="21" t="s">
        <v>26</v>
      </c>
      <c r="D38" s="22"/>
      <c r="E38" s="22">
        <v>5</v>
      </c>
      <c r="F38" s="22">
        <v>5</v>
      </c>
      <c r="G38" s="22">
        <v>5</v>
      </c>
      <c r="H38" s="22">
        <v>5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8"/>
      <c r="Z38" s="28"/>
      <c r="AA38" s="28"/>
      <c r="AB38" s="28"/>
      <c r="AC38" s="28"/>
      <c r="AD38" s="13">
        <f t="shared" si="6"/>
        <v>20</v>
      </c>
      <c r="AE38" s="39">
        <f t="shared" si="7"/>
        <v>1</v>
      </c>
      <c r="AF38" s="20"/>
    </row>
    <row r="39" spans="1:32" ht="12" customHeight="1" thickBot="1">
      <c r="A39" s="17">
        <f>IF(B39="","",MAX($A$31:A38)+1)</f>
        <v>9</v>
      </c>
      <c r="B39" s="21">
        <v>123457</v>
      </c>
      <c r="C39" s="21" t="s">
        <v>26</v>
      </c>
      <c r="D39" s="22" t="s">
        <v>68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8"/>
      <c r="Z39" s="28"/>
      <c r="AA39" s="28"/>
      <c r="AB39" s="28"/>
      <c r="AC39" s="28"/>
      <c r="AD39" s="13" t="str">
        <f t="shared" si="6"/>
        <v/>
      </c>
      <c r="AE39" s="39" t="str">
        <f t="shared" si="7"/>
        <v/>
      </c>
      <c r="AF39" s="20"/>
    </row>
    <row r="40" spans="1:32" ht="12" customHeight="1" thickBot="1">
      <c r="A40" s="17">
        <f>IF(B40="","",MAX($A$31:A39)+1)</f>
        <v>10</v>
      </c>
      <c r="B40" s="21">
        <v>123458</v>
      </c>
      <c r="C40" s="21" t="s">
        <v>26</v>
      </c>
      <c r="D40" s="22" t="s">
        <v>70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8"/>
      <c r="Z40" s="28"/>
      <c r="AA40" s="28"/>
      <c r="AB40" s="28"/>
      <c r="AC40" s="28"/>
      <c r="AD40" s="13" t="str">
        <f t="shared" si="6"/>
        <v/>
      </c>
      <c r="AE40" s="39" t="str">
        <f t="shared" si="7"/>
        <v/>
      </c>
      <c r="AF40" s="20"/>
    </row>
    <row r="41" spans="1:32" ht="12" customHeight="1" thickBot="1">
      <c r="A41" s="17">
        <f>IF(B41="","",MAX($A$31:A40)+1)</f>
        <v>11</v>
      </c>
      <c r="B41" s="21">
        <v>123459</v>
      </c>
      <c r="C41" s="21" t="s">
        <v>26</v>
      </c>
      <c r="D41" s="22" t="s">
        <v>69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8"/>
      <c r="Z41" s="28"/>
      <c r="AA41" s="28"/>
      <c r="AB41" s="28"/>
      <c r="AC41" s="28"/>
      <c r="AD41" s="13">
        <f t="shared" si="6"/>
        <v>0</v>
      </c>
      <c r="AE41" s="39">
        <f t="shared" si="7"/>
        <v>1</v>
      </c>
      <c r="AF41" s="20"/>
    </row>
    <row r="42" spans="1:32" ht="12" customHeight="1" thickBot="1">
      <c r="A42" s="17">
        <f>IF(B42="","",MAX($A$31:A41)+1)</f>
        <v>12</v>
      </c>
      <c r="B42" s="21">
        <v>123460</v>
      </c>
      <c r="C42" s="21" t="s">
        <v>26</v>
      </c>
      <c r="D42" s="22" t="s">
        <v>68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8"/>
      <c r="Z42" s="28"/>
      <c r="AA42" s="28"/>
      <c r="AB42" s="28"/>
      <c r="AC42" s="28"/>
      <c r="AD42" s="13" t="str">
        <f t="shared" si="6"/>
        <v/>
      </c>
      <c r="AE42" s="39" t="str">
        <f t="shared" si="7"/>
        <v/>
      </c>
      <c r="AF42" s="20"/>
    </row>
    <row r="43" spans="1:32" ht="12" customHeight="1" thickBot="1">
      <c r="A43" s="17">
        <f>IF(B43="","",MAX($A$31:A42)+1)</f>
        <v>13</v>
      </c>
      <c r="B43" s="21">
        <v>123461</v>
      </c>
      <c r="C43" s="21" t="s">
        <v>26</v>
      </c>
      <c r="D43" s="22"/>
      <c r="E43" s="22">
        <v>5</v>
      </c>
      <c r="F43" s="22">
        <v>5</v>
      </c>
      <c r="G43" s="22">
        <v>5</v>
      </c>
      <c r="H43" s="22">
        <v>5</v>
      </c>
      <c r="I43" s="22">
        <v>5</v>
      </c>
      <c r="J43" s="22">
        <v>5</v>
      </c>
      <c r="K43" s="22">
        <v>5</v>
      </c>
      <c r="L43" s="22">
        <v>5</v>
      </c>
      <c r="M43" s="22">
        <v>5</v>
      </c>
      <c r="N43" s="22">
        <v>5</v>
      </c>
      <c r="O43" s="22">
        <v>5</v>
      </c>
      <c r="P43" s="22">
        <v>5</v>
      </c>
      <c r="Q43" s="22">
        <v>5</v>
      </c>
      <c r="R43" s="22"/>
      <c r="S43" s="22"/>
      <c r="T43" s="22"/>
      <c r="U43" s="22"/>
      <c r="V43" s="22"/>
      <c r="W43" s="22"/>
      <c r="X43" s="22"/>
      <c r="Y43" s="28"/>
      <c r="Z43" s="28"/>
      <c r="AA43" s="28"/>
      <c r="AB43" s="28"/>
      <c r="AC43" s="28"/>
      <c r="AD43" s="13">
        <f t="shared" si="6"/>
        <v>65</v>
      </c>
      <c r="AE43" s="39">
        <f t="shared" si="7"/>
        <v>3</v>
      </c>
      <c r="AF43" s="20"/>
    </row>
    <row r="44" spans="1:32" ht="12" customHeight="1" thickBot="1">
      <c r="A44" s="17">
        <f>IF(B44="","",MAX($A$31:A43)+1)</f>
        <v>14</v>
      </c>
      <c r="B44" s="21">
        <v>123462</v>
      </c>
      <c r="C44" s="21" t="s">
        <v>26</v>
      </c>
      <c r="D44" s="22"/>
      <c r="E44" s="22"/>
      <c r="F44" s="22"/>
      <c r="G44" s="22"/>
      <c r="H44" s="22"/>
      <c r="I44" s="22"/>
      <c r="J44" s="22"/>
      <c r="K44" s="22">
        <v>5</v>
      </c>
      <c r="L44" s="22">
        <v>5</v>
      </c>
      <c r="M44" s="22">
        <v>5</v>
      </c>
      <c r="N44" s="22">
        <v>5</v>
      </c>
      <c r="O44" s="22">
        <v>5</v>
      </c>
      <c r="P44" s="22">
        <v>5</v>
      </c>
      <c r="Q44" s="22">
        <v>5</v>
      </c>
      <c r="R44" s="22">
        <v>5</v>
      </c>
      <c r="S44" s="22">
        <v>5</v>
      </c>
      <c r="T44" s="22">
        <v>5</v>
      </c>
      <c r="U44" s="22">
        <v>5</v>
      </c>
      <c r="V44" s="22">
        <v>5</v>
      </c>
      <c r="W44" s="22">
        <v>5</v>
      </c>
      <c r="X44" s="22"/>
      <c r="Y44" s="28"/>
      <c r="Z44" s="28"/>
      <c r="AA44" s="28"/>
      <c r="AB44" s="28"/>
      <c r="AC44" s="28"/>
      <c r="AD44" s="13">
        <f t="shared" si="6"/>
        <v>65</v>
      </c>
      <c r="AE44" s="39">
        <f t="shared" si="7"/>
        <v>3</v>
      </c>
      <c r="AF44" s="20"/>
    </row>
    <row r="45" spans="1:32" ht="12" customHeight="1" thickBot="1">
      <c r="A45" s="17">
        <f>IF(B45="","",MAX($A$31:A44)+1)</f>
        <v>15</v>
      </c>
      <c r="B45" s="21">
        <v>123463</v>
      </c>
      <c r="C45" s="21" t="s">
        <v>26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8"/>
      <c r="Z45" s="28"/>
      <c r="AA45" s="28"/>
      <c r="AB45" s="28"/>
      <c r="AC45" s="28"/>
      <c r="AD45" s="13">
        <f t="shared" si="6"/>
        <v>0</v>
      </c>
      <c r="AE45" s="39">
        <f t="shared" si="7"/>
        <v>1</v>
      </c>
      <c r="AF45" s="20"/>
    </row>
    <row r="46" spans="1:32" ht="12" customHeight="1" thickBot="1">
      <c r="A46" s="17">
        <f>IF(B46="","",MAX($A$31:A45)+1)</f>
        <v>16</v>
      </c>
      <c r="B46" s="21">
        <v>123464</v>
      </c>
      <c r="C46" s="21" t="s">
        <v>26</v>
      </c>
      <c r="D46" s="22"/>
      <c r="E46" s="22"/>
      <c r="F46" s="22"/>
      <c r="G46" s="22"/>
      <c r="H46" s="22"/>
      <c r="I46" s="22">
        <v>5</v>
      </c>
      <c r="J46" s="22">
        <v>5</v>
      </c>
      <c r="K46" s="22">
        <v>5</v>
      </c>
      <c r="L46" s="22">
        <v>5</v>
      </c>
      <c r="M46" s="22">
        <v>5</v>
      </c>
      <c r="N46" s="22">
        <v>5</v>
      </c>
      <c r="O46" s="22">
        <v>5</v>
      </c>
      <c r="P46" s="22">
        <v>5</v>
      </c>
      <c r="Q46" s="22">
        <v>5</v>
      </c>
      <c r="R46" s="22">
        <v>5</v>
      </c>
      <c r="S46" s="22">
        <v>5</v>
      </c>
      <c r="T46" s="22">
        <v>5</v>
      </c>
      <c r="U46" s="22">
        <v>5</v>
      </c>
      <c r="V46" s="22"/>
      <c r="W46" s="22"/>
      <c r="X46" s="22"/>
      <c r="Y46" s="28"/>
      <c r="Z46" s="28"/>
      <c r="AA46" s="28"/>
      <c r="AB46" s="28"/>
      <c r="AC46" s="28"/>
      <c r="AD46" s="13">
        <f t="shared" si="6"/>
        <v>65</v>
      </c>
      <c r="AE46" s="39">
        <f t="shared" si="7"/>
        <v>3</v>
      </c>
      <c r="AF46" s="20"/>
    </row>
    <row r="47" spans="1:32" ht="12" customHeight="1" thickBot="1">
      <c r="A47" s="17">
        <f>IF(B47="","",MAX($A$31:A46)+1)</f>
        <v>17</v>
      </c>
      <c r="B47" s="21">
        <v>123465</v>
      </c>
      <c r="C47" s="21" t="s">
        <v>26</v>
      </c>
      <c r="D47" s="22"/>
      <c r="E47" s="22"/>
      <c r="F47" s="22"/>
      <c r="G47" s="22">
        <v>5</v>
      </c>
      <c r="H47" s="22">
        <v>5</v>
      </c>
      <c r="I47" s="22">
        <v>5</v>
      </c>
      <c r="J47" s="22">
        <v>5</v>
      </c>
      <c r="K47" s="22">
        <v>5</v>
      </c>
      <c r="L47" s="22">
        <v>5</v>
      </c>
      <c r="M47" s="22">
        <v>5</v>
      </c>
      <c r="N47" s="22">
        <v>5</v>
      </c>
      <c r="O47" s="22">
        <v>5</v>
      </c>
      <c r="P47" s="22">
        <v>5</v>
      </c>
      <c r="Q47" s="22">
        <v>5</v>
      </c>
      <c r="R47" s="22">
        <v>5</v>
      </c>
      <c r="S47" s="22">
        <v>5</v>
      </c>
      <c r="T47" s="22"/>
      <c r="U47" s="22"/>
      <c r="V47" s="22"/>
      <c r="W47" s="22"/>
      <c r="X47" s="22"/>
      <c r="Y47" s="28"/>
      <c r="Z47" s="28"/>
      <c r="AA47" s="28"/>
      <c r="AB47" s="28"/>
      <c r="AC47" s="28"/>
      <c r="AD47" s="13">
        <f t="shared" si="6"/>
        <v>65</v>
      </c>
      <c r="AE47" s="39">
        <f t="shared" si="7"/>
        <v>3</v>
      </c>
      <c r="AF47" s="20"/>
    </row>
    <row r="48" spans="1:32" ht="12" customHeight="1" thickBot="1">
      <c r="A48" s="17">
        <f>IF(B48="","",MAX($A$31:A47)+1)</f>
        <v>18</v>
      </c>
      <c r="B48" s="21">
        <v>123466</v>
      </c>
      <c r="C48" s="21" t="s">
        <v>26</v>
      </c>
      <c r="D48" s="22"/>
      <c r="E48" s="22"/>
      <c r="F48" s="22">
        <v>5</v>
      </c>
      <c r="G48" s="22">
        <v>5</v>
      </c>
      <c r="H48" s="22">
        <v>5</v>
      </c>
      <c r="I48" s="22">
        <v>5</v>
      </c>
      <c r="J48" s="22">
        <v>5</v>
      </c>
      <c r="K48" s="22">
        <v>5</v>
      </c>
      <c r="L48" s="22">
        <v>5</v>
      </c>
      <c r="M48" s="22">
        <v>5</v>
      </c>
      <c r="N48" s="22">
        <v>5</v>
      </c>
      <c r="O48" s="22">
        <v>5</v>
      </c>
      <c r="P48" s="22">
        <v>5</v>
      </c>
      <c r="Q48" s="22">
        <v>5</v>
      </c>
      <c r="R48" s="22">
        <v>5</v>
      </c>
      <c r="S48" s="22"/>
      <c r="T48" s="22"/>
      <c r="U48" s="22"/>
      <c r="V48" s="22"/>
      <c r="W48" s="22"/>
      <c r="X48" s="22"/>
      <c r="Y48" s="28"/>
      <c r="Z48" s="28"/>
      <c r="AA48" s="28"/>
      <c r="AB48" s="28"/>
      <c r="AC48" s="28"/>
      <c r="AD48" s="13">
        <f t="shared" si="6"/>
        <v>65</v>
      </c>
      <c r="AE48" s="39">
        <f t="shared" si="7"/>
        <v>3</v>
      </c>
      <c r="AF48" s="20"/>
    </row>
    <row r="49" spans="1:32" ht="12" customHeight="1" thickBot="1">
      <c r="A49" s="17" t="str">
        <f>IF(B49="","",MAX($A$31:A48)+1)</f>
        <v/>
      </c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8"/>
      <c r="Z49" s="28"/>
      <c r="AA49" s="28"/>
      <c r="AB49" s="28"/>
      <c r="AC49" s="28"/>
      <c r="AD49" s="13" t="str">
        <f t="shared" si="6"/>
        <v/>
      </c>
      <c r="AE49" s="39" t="str">
        <f t="shared" si="7"/>
        <v/>
      </c>
      <c r="AF49" s="20"/>
    </row>
    <row r="50" spans="1:32" ht="12" customHeight="1" thickBot="1">
      <c r="A50" s="17" t="str">
        <f>IF(B50="","",MAX($A$31:A49)+1)</f>
        <v/>
      </c>
      <c r="B50" s="21"/>
      <c r="C50" s="21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8"/>
      <c r="Z50" s="28"/>
      <c r="AA50" s="28"/>
      <c r="AB50" s="28"/>
      <c r="AC50" s="28"/>
      <c r="AD50" s="13" t="str">
        <f t="shared" si="6"/>
        <v/>
      </c>
      <c r="AE50" s="39" t="str">
        <f t="shared" si="7"/>
        <v/>
      </c>
      <c r="AF50" s="20"/>
    </row>
    <row r="51" spans="1:32" ht="12" customHeight="1" thickBot="1">
      <c r="A51" s="17" t="str">
        <f>IF(B51="","",MAX($A$31:A50)+1)</f>
        <v/>
      </c>
      <c r="B51" s="21"/>
      <c r="C51" s="21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8"/>
      <c r="Z51" s="28"/>
      <c r="AA51" s="28"/>
      <c r="AB51" s="28"/>
      <c r="AC51" s="28"/>
      <c r="AD51" s="13" t="str">
        <f t="shared" si="6"/>
        <v/>
      </c>
      <c r="AE51" s="39" t="str">
        <f t="shared" si="7"/>
        <v/>
      </c>
      <c r="AF51" s="20"/>
    </row>
    <row r="52" spans="1:32" ht="12" customHeight="1" thickBot="1">
      <c r="A52" s="17" t="str">
        <f>IF(B52="","",MAX($A$31:A51)+1)</f>
        <v/>
      </c>
      <c r="B52" s="21"/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8"/>
      <c r="Z52" s="28"/>
      <c r="AA52" s="28"/>
      <c r="AB52" s="28"/>
      <c r="AC52" s="28"/>
      <c r="AD52" s="13" t="str">
        <f t="shared" si="6"/>
        <v/>
      </c>
      <c r="AE52" s="39" t="str">
        <f t="shared" si="7"/>
        <v/>
      </c>
      <c r="AF52" s="20"/>
    </row>
    <row r="53" spans="1:32" ht="12" customHeight="1" thickBot="1">
      <c r="A53" s="17" t="str">
        <f>IF(B53="","",MAX($A$31:A52)+1)</f>
        <v/>
      </c>
      <c r="B53" s="21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8"/>
      <c r="Z53" s="28"/>
      <c r="AA53" s="28"/>
      <c r="AB53" s="28"/>
      <c r="AC53" s="28"/>
      <c r="AD53" s="13" t="str">
        <f t="shared" si="6"/>
        <v/>
      </c>
      <c r="AE53" s="39" t="str">
        <f t="shared" si="7"/>
        <v/>
      </c>
      <c r="AF53" s="20"/>
    </row>
    <row r="54" spans="1:32" ht="12" customHeight="1" thickBot="1">
      <c r="A54" s="17" t="str">
        <f>IF(B54="","",MAX($A$31:A53)+1)</f>
        <v/>
      </c>
      <c r="B54" s="21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8"/>
      <c r="Z54" s="28"/>
      <c r="AA54" s="28"/>
      <c r="AB54" s="28"/>
      <c r="AC54" s="28"/>
      <c r="AD54" s="13" t="str">
        <f t="shared" si="6"/>
        <v/>
      </c>
      <c r="AE54" s="39" t="str">
        <f t="shared" si="7"/>
        <v/>
      </c>
      <c r="AF54" s="20"/>
    </row>
    <row r="55" spans="1:32" ht="12" customHeight="1" thickBot="1">
      <c r="A55" s="17" t="str">
        <f>IF(B55="","",MAX($A$31:A54)+1)</f>
        <v/>
      </c>
      <c r="B55" s="21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8"/>
      <c r="Z55" s="28"/>
      <c r="AA55" s="28"/>
      <c r="AB55" s="28"/>
      <c r="AC55" s="28"/>
      <c r="AD55" s="13" t="str">
        <f t="shared" si="6"/>
        <v/>
      </c>
      <c r="AE55" s="39" t="str">
        <f t="shared" si="7"/>
        <v/>
      </c>
      <c r="AF55" s="20"/>
    </row>
    <row r="56" spans="1:32" ht="12" customHeight="1" thickBot="1">
      <c r="A56" s="17" t="str">
        <f>IF(B56="","",MAX($A$31:A55)+1)</f>
        <v/>
      </c>
      <c r="B56" s="2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8"/>
      <c r="Z56" s="28"/>
      <c r="AA56" s="28"/>
      <c r="AB56" s="28"/>
      <c r="AC56" s="28"/>
      <c r="AD56" s="13" t="str">
        <f t="shared" si="6"/>
        <v/>
      </c>
      <c r="AE56" s="39" t="str">
        <f t="shared" si="7"/>
        <v/>
      </c>
      <c r="AF56" s="20"/>
    </row>
    <row r="57" spans="1:32" ht="12" customHeight="1" thickBot="1">
      <c r="A57" s="17" t="str">
        <f>IF(B57="","",MAX($A$31:A56)+1)</f>
        <v/>
      </c>
      <c r="B57" s="2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8"/>
      <c r="Z57" s="28"/>
      <c r="AA57" s="28"/>
      <c r="AB57" s="28"/>
      <c r="AC57" s="28"/>
      <c r="AD57" s="13" t="str">
        <f t="shared" si="6"/>
        <v/>
      </c>
      <c r="AE57" s="39" t="str">
        <f t="shared" si="7"/>
        <v/>
      </c>
      <c r="AF57" s="20"/>
    </row>
    <row r="58" spans="1:32" ht="12" customHeight="1" thickBot="1">
      <c r="A58" s="17" t="str">
        <f>IF(B58="","",MAX($A$31:A57)+1)</f>
        <v/>
      </c>
      <c r="B58" s="2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8"/>
      <c r="Z58" s="28"/>
      <c r="AA58" s="28"/>
      <c r="AB58" s="28"/>
      <c r="AC58" s="28"/>
      <c r="AD58" s="13" t="str">
        <f t="shared" si="6"/>
        <v/>
      </c>
      <c r="AE58" s="39" t="str">
        <f t="shared" si="7"/>
        <v/>
      </c>
      <c r="AF58" s="20"/>
    </row>
    <row r="59" spans="1:32" ht="12" customHeight="1" thickBot="1">
      <c r="A59" s="17" t="str">
        <f>IF(B59="","",MAX($A$31:A58)+1)</f>
        <v/>
      </c>
      <c r="B59" s="21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8"/>
      <c r="Z59" s="28"/>
      <c r="AA59" s="28"/>
      <c r="AB59" s="28"/>
      <c r="AC59" s="28"/>
      <c r="AD59" s="13" t="str">
        <f t="shared" si="6"/>
        <v/>
      </c>
      <c r="AE59" s="39" t="str">
        <f t="shared" si="7"/>
        <v/>
      </c>
      <c r="AF59" s="20"/>
    </row>
    <row r="60" spans="1:32" ht="12" customHeight="1" thickBot="1">
      <c r="A60" s="17" t="str">
        <f>IF(B60="","",MAX($A$31:A59)+1)</f>
        <v/>
      </c>
      <c r="B60" s="21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8"/>
      <c r="Z60" s="28"/>
      <c r="AA60" s="28"/>
      <c r="AB60" s="28"/>
      <c r="AC60" s="28"/>
      <c r="AD60" s="13" t="str">
        <f t="shared" si="6"/>
        <v/>
      </c>
      <c r="AE60" s="39" t="str">
        <f t="shared" si="7"/>
        <v/>
      </c>
      <c r="AF60" s="20"/>
    </row>
    <row r="61" spans="1:32" ht="12" customHeight="1" thickBot="1">
      <c r="A61" s="17" t="str">
        <f>IF(B61="","",MAX($A$31:A60)+1)</f>
        <v/>
      </c>
      <c r="B61" s="21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8"/>
      <c r="Z61" s="28"/>
      <c r="AA61" s="28"/>
      <c r="AB61" s="28"/>
      <c r="AC61" s="28"/>
      <c r="AD61" s="13" t="str">
        <f t="shared" si="6"/>
        <v/>
      </c>
      <c r="AE61" s="39" t="str">
        <f t="shared" si="7"/>
        <v/>
      </c>
      <c r="AF61" s="20"/>
    </row>
    <row r="62" spans="1:32" ht="12" customHeight="1" thickBot="1">
      <c r="A62" s="17" t="str">
        <f>IF(B62="","",MAX($A$31:A61)+1)</f>
        <v/>
      </c>
      <c r="B62" s="21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8"/>
      <c r="Z62" s="28"/>
      <c r="AA62" s="28"/>
      <c r="AB62" s="28"/>
      <c r="AC62" s="28"/>
      <c r="AD62" s="13" t="str">
        <f t="shared" si="6"/>
        <v/>
      </c>
      <c r="AE62" s="39" t="str">
        <f t="shared" si="7"/>
        <v/>
      </c>
      <c r="AF62" s="20"/>
    </row>
    <row r="63" spans="1:32" ht="12" customHeight="1" thickBot="1">
      <c r="A63" s="17" t="str">
        <f>IF(B63="","",MAX($A$31:A62)+1)</f>
        <v/>
      </c>
      <c r="B63" s="21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8"/>
      <c r="Z63" s="28"/>
      <c r="AA63" s="28"/>
      <c r="AB63" s="28"/>
      <c r="AC63" s="28"/>
      <c r="AD63" s="13" t="str">
        <f t="shared" si="6"/>
        <v/>
      </c>
      <c r="AE63" s="39" t="str">
        <f t="shared" si="7"/>
        <v/>
      </c>
      <c r="AF63" s="20"/>
    </row>
    <row r="64" spans="1:32" ht="12" customHeight="1" thickBot="1">
      <c r="A64" s="17" t="str">
        <f>IF(B64="","",MAX($A$31:A63)+1)</f>
        <v/>
      </c>
      <c r="B64" s="21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8"/>
      <c r="Z64" s="28"/>
      <c r="AA64" s="28"/>
      <c r="AB64" s="28"/>
      <c r="AC64" s="28"/>
      <c r="AD64" s="13" t="str">
        <f t="shared" si="6"/>
        <v/>
      </c>
      <c r="AE64" s="39" t="str">
        <f t="shared" si="7"/>
        <v/>
      </c>
      <c r="AF64" s="20"/>
    </row>
    <row r="65" spans="1:32" ht="12" customHeight="1" thickBot="1">
      <c r="A65" s="17" t="str">
        <f>IF(B65="","",MAX($A$31:A64)+1)</f>
        <v/>
      </c>
      <c r="B65" s="21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8"/>
      <c r="Z65" s="28"/>
      <c r="AA65" s="28"/>
      <c r="AB65" s="28"/>
      <c r="AC65" s="28"/>
      <c r="AD65" s="13" t="str">
        <f t="shared" si="6"/>
        <v/>
      </c>
      <c r="AE65" s="39" t="str">
        <f t="shared" si="7"/>
        <v/>
      </c>
      <c r="AF65" s="20"/>
    </row>
    <row r="66" spans="1:32" ht="12" customHeight="1" thickBot="1">
      <c r="A66" s="17" t="str">
        <f>IF(B66="","",MAX($A$31:A65)+1)</f>
        <v/>
      </c>
      <c r="B66" s="21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8"/>
      <c r="Z66" s="28"/>
      <c r="AA66" s="28"/>
      <c r="AB66" s="28"/>
      <c r="AC66" s="28"/>
      <c r="AD66" s="13" t="str">
        <f t="shared" si="6"/>
        <v/>
      </c>
      <c r="AE66" s="39" t="str">
        <f t="shared" si="7"/>
        <v/>
      </c>
      <c r="AF66" s="20"/>
    </row>
    <row r="67" spans="1:32" ht="12" customHeight="1" thickBot="1">
      <c r="A67" s="17" t="str">
        <f>IF(B67="","",MAX($A$31:A66)+1)</f>
        <v/>
      </c>
      <c r="B67" s="21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8"/>
      <c r="Z67" s="28"/>
      <c r="AA67" s="28"/>
      <c r="AB67" s="28"/>
      <c r="AC67" s="28"/>
      <c r="AD67" s="13" t="str">
        <f t="shared" si="6"/>
        <v/>
      </c>
      <c r="AE67" s="39" t="str">
        <f t="shared" si="7"/>
        <v/>
      </c>
      <c r="AF67" s="20"/>
    </row>
    <row r="68" spans="1:32" ht="12" customHeight="1" thickBot="1">
      <c r="A68" s="17" t="str">
        <f>IF(B68="","",MAX($A$31:A67)+1)</f>
        <v/>
      </c>
      <c r="B68" s="21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8"/>
      <c r="Z68" s="28"/>
      <c r="AA68" s="28"/>
      <c r="AB68" s="28"/>
      <c r="AC68" s="28"/>
      <c r="AD68" s="13" t="str">
        <f t="shared" si="6"/>
        <v/>
      </c>
      <c r="AE68" s="39" t="str">
        <f t="shared" si="7"/>
        <v/>
      </c>
      <c r="AF68" s="20"/>
    </row>
    <row r="69" spans="1:32" ht="12" customHeight="1" thickBot="1">
      <c r="A69" s="17" t="str">
        <f>IF(B69="","",MAX($A$31:A68)+1)</f>
        <v/>
      </c>
      <c r="B69" s="21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8"/>
      <c r="Z69" s="28"/>
      <c r="AA69" s="28"/>
      <c r="AB69" s="28"/>
      <c r="AC69" s="28"/>
      <c r="AD69" s="13" t="str">
        <f t="shared" si="6"/>
        <v/>
      </c>
      <c r="AE69" s="39" t="str">
        <f t="shared" si="7"/>
        <v/>
      </c>
      <c r="AF69" s="20"/>
    </row>
    <row r="70" spans="1:32" ht="12" customHeight="1" thickBot="1">
      <c r="A70" s="17" t="str">
        <f>IF(B70="","",MAX($A$31:A69)+1)</f>
        <v/>
      </c>
      <c r="B70" s="21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8"/>
      <c r="Z70" s="28"/>
      <c r="AA70" s="28"/>
      <c r="AB70" s="28"/>
      <c r="AC70" s="28"/>
      <c r="AD70" s="13" t="str">
        <f t="shared" si="6"/>
        <v/>
      </c>
      <c r="AE70" s="39" t="str">
        <f t="shared" si="7"/>
        <v/>
      </c>
      <c r="AF70" s="20"/>
    </row>
    <row r="71" spans="1:32" ht="12" customHeight="1" thickBot="1">
      <c r="A71" s="17" t="str">
        <f>IF(B71="","",MAX($A$31:A70)+1)</f>
        <v/>
      </c>
      <c r="B71" s="21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8"/>
      <c r="Z71" s="28"/>
      <c r="AA71" s="28"/>
      <c r="AB71" s="28"/>
      <c r="AC71" s="28"/>
      <c r="AD71" s="13" t="str">
        <f t="shared" si="6"/>
        <v/>
      </c>
      <c r="AE71" s="39" t="str">
        <f t="shared" si="7"/>
        <v/>
      </c>
      <c r="AF71" s="20"/>
    </row>
    <row r="72" spans="1:32" ht="12" customHeight="1" thickBot="1">
      <c r="A72" s="17" t="str">
        <f>IF(B72="","",MAX($A$31:A71)+1)</f>
        <v/>
      </c>
      <c r="B72" s="21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8"/>
      <c r="Z72" s="28"/>
      <c r="AA72" s="28"/>
      <c r="AB72" s="28"/>
      <c r="AC72" s="28"/>
      <c r="AD72" s="13" t="str">
        <f t="shared" si="6"/>
        <v/>
      </c>
      <c r="AE72" s="39" t="str">
        <f t="shared" si="7"/>
        <v/>
      </c>
      <c r="AF72" s="20"/>
    </row>
    <row r="73" spans="1:32" ht="12" customHeight="1" thickBot="1">
      <c r="A73" s="17" t="str">
        <f>IF(B73="","",MAX($A$31:A72)+1)</f>
        <v/>
      </c>
      <c r="B73" s="21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8"/>
      <c r="Z73" s="28"/>
      <c r="AA73" s="28"/>
      <c r="AB73" s="28"/>
      <c r="AC73" s="28"/>
      <c r="AD73" s="13" t="str">
        <f t="shared" si="6"/>
        <v/>
      </c>
      <c r="AE73" s="39" t="str">
        <f t="shared" si="7"/>
        <v/>
      </c>
      <c r="AF73" s="20"/>
    </row>
    <row r="74" spans="1:32" ht="12" customHeight="1" thickBot="1">
      <c r="A74" s="17" t="str">
        <f>IF(B74="","",MAX($A$31:A73)+1)</f>
        <v/>
      </c>
      <c r="B74" s="21"/>
      <c r="C74" s="21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8"/>
      <c r="Z74" s="28"/>
      <c r="AA74" s="28"/>
      <c r="AB74" s="28"/>
      <c r="AC74" s="28"/>
      <c r="AD74" s="13" t="str">
        <f t="shared" si="6"/>
        <v/>
      </c>
      <c r="AE74" s="39" t="str">
        <f t="shared" si="7"/>
        <v/>
      </c>
      <c r="AF74" s="20"/>
    </row>
    <row r="75" spans="1:32" ht="12" customHeight="1" thickBot="1">
      <c r="A75" s="17" t="str">
        <f>IF(B75="","",MAX($A$31:A74)+1)</f>
        <v/>
      </c>
      <c r="B75" s="21"/>
      <c r="C75" s="21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8"/>
      <c r="Z75" s="28"/>
      <c r="AA75" s="28"/>
      <c r="AB75" s="28"/>
      <c r="AC75" s="28"/>
      <c r="AD75" s="13" t="str">
        <f t="shared" si="6"/>
        <v/>
      </c>
      <c r="AE75" s="39" t="str">
        <f t="shared" si="7"/>
        <v/>
      </c>
      <c r="AF75" s="20"/>
    </row>
    <row r="76" spans="1:32" ht="12" customHeight="1" thickBot="1">
      <c r="A76" s="17" t="str">
        <f>IF(B76="","",MAX($A$31:A75)+1)</f>
        <v/>
      </c>
      <c r="B76" s="21"/>
      <c r="C76" s="21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8"/>
      <c r="Z76" s="28"/>
      <c r="AA76" s="28"/>
      <c r="AB76" s="28"/>
      <c r="AC76" s="28"/>
      <c r="AD76" s="13" t="str">
        <f t="shared" si="6"/>
        <v/>
      </c>
      <c r="AE76" s="39" t="str">
        <f t="shared" si="7"/>
        <v/>
      </c>
      <c r="AF76" s="20"/>
    </row>
    <row r="77" spans="1:32" ht="12" customHeight="1" thickBot="1">
      <c r="A77" s="17" t="str">
        <f>IF(B77="","",MAX($A$31:A76)+1)</f>
        <v/>
      </c>
      <c r="B77" s="21"/>
      <c r="C77" s="21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8"/>
      <c r="Z77" s="28"/>
      <c r="AA77" s="28"/>
      <c r="AB77" s="28"/>
      <c r="AC77" s="28"/>
      <c r="AD77" s="13" t="str">
        <f t="shared" si="6"/>
        <v/>
      </c>
      <c r="AE77" s="39" t="str">
        <f t="shared" si="7"/>
        <v/>
      </c>
      <c r="AF77" s="20"/>
    </row>
    <row r="78" spans="1:32" ht="12" customHeight="1" thickBot="1">
      <c r="A78" s="17" t="str">
        <f>IF(B78="","",MAX($A$31:A77)+1)</f>
        <v/>
      </c>
      <c r="B78" s="21"/>
      <c r="C78" s="21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8"/>
      <c r="Z78" s="28"/>
      <c r="AA78" s="28"/>
      <c r="AB78" s="28"/>
      <c r="AC78" s="28"/>
      <c r="AD78" s="13" t="str">
        <f t="shared" si="6"/>
        <v/>
      </c>
      <c r="AE78" s="39" t="str">
        <f t="shared" si="7"/>
        <v/>
      </c>
      <c r="AF78" s="20"/>
    </row>
    <row r="79" spans="1:32" ht="12" customHeight="1" thickBot="1">
      <c r="A79" s="17" t="str">
        <f>IF(B79="","",MAX($A$31:A78)+1)</f>
        <v/>
      </c>
      <c r="B79" s="21"/>
      <c r="C79" s="21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8"/>
      <c r="Z79" s="28"/>
      <c r="AA79" s="28"/>
      <c r="AB79" s="28"/>
      <c r="AC79" s="28"/>
      <c r="AD79" s="13" t="str">
        <f t="shared" si="6"/>
        <v/>
      </c>
      <c r="AE79" s="39" t="str">
        <f t="shared" si="7"/>
        <v/>
      </c>
      <c r="AF79" s="20"/>
    </row>
    <row r="80" spans="1:32" ht="12" customHeight="1" thickBot="1">
      <c r="A80" s="17" t="str">
        <f>IF(B80="","",MAX($A$31:A79)+1)</f>
        <v/>
      </c>
      <c r="B80" s="21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8"/>
      <c r="Z80" s="28"/>
      <c r="AA80" s="28"/>
      <c r="AB80" s="28"/>
      <c r="AC80" s="28"/>
      <c r="AD80" s="13" t="str">
        <f t="shared" si="6"/>
        <v/>
      </c>
      <c r="AE80" s="39" t="str">
        <f t="shared" si="7"/>
        <v/>
      </c>
      <c r="AF80" s="20"/>
    </row>
    <row r="81" spans="1:32" ht="12" customHeight="1" thickBot="1">
      <c r="A81" s="17" t="str">
        <f>IF(B81="","",MAX($A$31:A80)+1)</f>
        <v/>
      </c>
      <c r="B81" s="21"/>
      <c r="C81" s="21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8"/>
      <c r="Z81" s="28"/>
      <c r="AA81" s="28"/>
      <c r="AB81" s="28"/>
      <c r="AC81" s="28"/>
      <c r="AD81" s="13" t="str">
        <f t="shared" si="6"/>
        <v/>
      </c>
      <c r="AE81" s="39" t="str">
        <f t="shared" si="7"/>
        <v/>
      </c>
      <c r="AF81" s="20"/>
    </row>
    <row r="82" spans="1:32" ht="12" customHeight="1" thickBot="1">
      <c r="A82" s="17" t="str">
        <f>IF(B82="","",MAX($A$31:A81)+1)</f>
        <v/>
      </c>
      <c r="B82" s="21"/>
      <c r="C82" s="21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8"/>
      <c r="Z82" s="28"/>
      <c r="AA82" s="28"/>
      <c r="AB82" s="28"/>
      <c r="AC82" s="28"/>
      <c r="AD82" s="13" t="str">
        <f t="shared" si="6"/>
        <v/>
      </c>
      <c r="AE82" s="39" t="str">
        <f t="shared" si="7"/>
        <v/>
      </c>
      <c r="AF82" s="20"/>
    </row>
    <row r="83" spans="1:32" ht="12" customHeight="1" thickBot="1">
      <c r="A83" s="17" t="str">
        <f>IF(B83="","",MAX($A$31:A82)+1)</f>
        <v/>
      </c>
      <c r="B83" s="19"/>
      <c r="C83" s="19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8"/>
      <c r="Z83" s="28"/>
      <c r="AA83" s="28"/>
      <c r="AB83" s="28"/>
      <c r="AC83" s="28"/>
      <c r="AD83" s="13" t="str">
        <f t="shared" si="6"/>
        <v/>
      </c>
      <c r="AE83" s="39" t="str">
        <f t="shared" si="7"/>
        <v/>
      </c>
      <c r="AF83" s="20"/>
    </row>
    <row r="84" spans="1:32" ht="12" customHeight="1" thickBot="1">
      <c r="A84" s="17" t="str">
        <f>IF(B84="","",MAX($A$31:A83)+1)</f>
        <v/>
      </c>
      <c r="B84" s="19"/>
      <c r="C84" s="19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8"/>
      <c r="Z84" s="28"/>
      <c r="AA84" s="28"/>
      <c r="AB84" s="28"/>
      <c r="AC84" s="28"/>
      <c r="AD84" s="13" t="str">
        <f t="shared" si="6"/>
        <v/>
      </c>
      <c r="AE84" s="39" t="str">
        <f t="shared" si="7"/>
        <v/>
      </c>
      <c r="AF84" s="20"/>
    </row>
    <row r="85" spans="1:32" ht="12" customHeight="1" thickBot="1">
      <c r="A85" s="17" t="str">
        <f>IF(B85="","",MAX($A$31:A84)+1)</f>
        <v/>
      </c>
      <c r="B85" s="19"/>
      <c r="C85" s="19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8"/>
      <c r="Z85" s="28"/>
      <c r="AA85" s="28"/>
      <c r="AB85" s="28"/>
      <c r="AC85" s="28"/>
      <c r="AD85" s="13" t="str">
        <f t="shared" si="6"/>
        <v/>
      </c>
      <c r="AE85" s="39" t="str">
        <f t="shared" si="7"/>
        <v/>
      </c>
      <c r="AF85" s="20"/>
    </row>
    <row r="86" spans="1:32" ht="12" customHeight="1" thickBot="1">
      <c r="A86" s="17" t="str">
        <f>IF(B86="","",MAX($A$31:A85)+1)</f>
        <v/>
      </c>
      <c r="B86" s="19"/>
      <c r="C86" s="19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8"/>
      <c r="Z86" s="28"/>
      <c r="AA86" s="28"/>
      <c r="AB86" s="28"/>
      <c r="AC86" s="28"/>
      <c r="AD86" s="13" t="str">
        <f t="shared" si="6"/>
        <v/>
      </c>
      <c r="AE86" s="39" t="str">
        <f t="shared" si="7"/>
        <v/>
      </c>
      <c r="AF86" s="20"/>
    </row>
    <row r="87" spans="1:32" ht="12" customHeight="1" thickBot="1">
      <c r="A87" s="17" t="str">
        <f>IF(B87="","",MAX($A$31:A86)+1)</f>
        <v/>
      </c>
      <c r="B87" s="19"/>
      <c r="C87" s="19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8"/>
      <c r="Z87" s="28"/>
      <c r="AA87" s="28"/>
      <c r="AB87" s="28"/>
      <c r="AC87" s="28"/>
      <c r="AD87" s="13" t="str">
        <f t="shared" si="6"/>
        <v/>
      </c>
      <c r="AE87" s="39" t="str">
        <f t="shared" si="7"/>
        <v/>
      </c>
      <c r="AF87" s="20"/>
    </row>
    <row r="88" spans="1:32" ht="12" customHeight="1" thickBot="1">
      <c r="A88" s="17" t="str">
        <f>IF(B88="","",MAX($A$31:A87)+1)</f>
        <v/>
      </c>
      <c r="B88" s="19"/>
      <c r="C88" s="19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8"/>
      <c r="Z88" s="28"/>
      <c r="AA88" s="28"/>
      <c r="AB88" s="28"/>
      <c r="AC88" s="28"/>
      <c r="AD88" s="13" t="str">
        <f t="shared" si="6"/>
        <v/>
      </c>
      <c r="AE88" s="39" t="str">
        <f t="shared" si="7"/>
        <v/>
      </c>
      <c r="AF88" s="20"/>
    </row>
    <row r="89" spans="1:32" ht="12" customHeight="1" thickBot="1">
      <c r="A89" s="17" t="str">
        <f>IF(B89="","",MAX($A$31:A88)+1)</f>
        <v/>
      </c>
      <c r="B89" s="19"/>
      <c r="C89" s="19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8"/>
      <c r="Z89" s="28"/>
      <c r="AA89" s="28"/>
      <c r="AB89" s="28"/>
      <c r="AC89" s="28"/>
      <c r="AD89" s="13" t="str">
        <f t="shared" si="6"/>
        <v/>
      </c>
      <c r="AE89" s="39" t="str">
        <f t="shared" si="7"/>
        <v/>
      </c>
      <c r="AF89" s="20"/>
    </row>
    <row r="90" spans="1:32" ht="12" customHeight="1" thickBot="1">
      <c r="A90" s="17" t="str">
        <f>IF(B90="","",MAX($A$31:A89)+1)</f>
        <v/>
      </c>
      <c r="B90" s="19"/>
      <c r="C90" s="19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8"/>
      <c r="Z90" s="28"/>
      <c r="AA90" s="28"/>
      <c r="AB90" s="28"/>
      <c r="AC90" s="28"/>
      <c r="AD90" s="13" t="str">
        <f t="shared" si="6"/>
        <v/>
      </c>
      <c r="AE90" s="39" t="str">
        <f t="shared" si="7"/>
        <v/>
      </c>
      <c r="AF90" s="20"/>
    </row>
    <row r="91" spans="1:32" ht="12" customHeight="1" thickBot="1">
      <c r="A91" s="17" t="str">
        <f>IF(B91="","",MAX($A$31:A90)+1)</f>
        <v/>
      </c>
      <c r="B91" s="19"/>
      <c r="C91" s="19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8"/>
      <c r="Z91" s="28"/>
      <c r="AA91" s="28"/>
      <c r="AB91" s="28"/>
      <c r="AC91" s="28"/>
      <c r="AD91" s="13" t="str">
        <f t="shared" si="6"/>
        <v/>
      </c>
      <c r="AE91" s="39" t="str">
        <f t="shared" si="7"/>
        <v/>
      </c>
      <c r="AF91" s="20"/>
    </row>
    <row r="92" spans="1:32" ht="12" customHeight="1" thickBot="1">
      <c r="A92" s="17" t="str">
        <f>IF(B92="","",MAX($A$31:A91)+1)</f>
        <v/>
      </c>
      <c r="B92" s="19"/>
      <c r="C92" s="19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8"/>
      <c r="Z92" s="28"/>
      <c r="AA92" s="28"/>
      <c r="AB92" s="28"/>
      <c r="AC92" s="28"/>
      <c r="AD92" s="13" t="str">
        <f t="shared" si="6"/>
        <v/>
      </c>
      <c r="AE92" s="39" t="str">
        <f t="shared" si="7"/>
        <v/>
      </c>
      <c r="AF92" s="20"/>
    </row>
    <row r="93" spans="1:32" ht="12" customHeight="1" thickBot="1">
      <c r="A93" s="17" t="str">
        <f>IF(B93="","",MAX($A$31:A92)+1)</f>
        <v/>
      </c>
      <c r="B93" s="19"/>
      <c r="C93" s="19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8"/>
      <c r="Z93" s="28"/>
      <c r="AA93" s="28"/>
      <c r="AB93" s="28"/>
      <c r="AC93" s="28"/>
      <c r="AD93" s="13" t="str">
        <f t="shared" si="6"/>
        <v/>
      </c>
      <c r="AE93" s="39" t="str">
        <f t="shared" si="7"/>
        <v/>
      </c>
      <c r="AF93" s="20"/>
    </row>
    <row r="94" spans="1:32" ht="12" customHeight="1" thickBot="1">
      <c r="A94" s="17" t="str">
        <f>IF(B94="","",MAX($A$31:A93)+1)</f>
        <v/>
      </c>
      <c r="B94" s="19"/>
      <c r="C94" s="19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8"/>
      <c r="Z94" s="28"/>
      <c r="AA94" s="28"/>
      <c r="AB94" s="28"/>
      <c r="AC94" s="28"/>
      <c r="AD94" s="13" t="str">
        <f t="shared" si="6"/>
        <v/>
      </c>
      <c r="AE94" s="39" t="str">
        <f t="shared" si="7"/>
        <v/>
      </c>
      <c r="AF94" s="20"/>
    </row>
    <row r="95" spans="1:32" ht="12" customHeight="1" thickBot="1">
      <c r="A95" s="17" t="str">
        <f>IF(B95="","",MAX($A$31:A94)+1)</f>
        <v/>
      </c>
      <c r="B95" s="19"/>
      <c r="C95" s="19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8"/>
      <c r="Z95" s="28"/>
      <c r="AA95" s="28"/>
      <c r="AB95" s="28"/>
      <c r="AC95" s="28"/>
      <c r="AD95" s="13" t="str">
        <f t="shared" ref="AD95:AD158" si="8">IF(AND(A95="",B95=""),"",IF(OR(D95="Girmedi",D95="Devamsız"),"",IF(D95="Kopya",0,SUM(E95:AC95))))</f>
        <v/>
      </c>
      <c r="AE95" s="39" t="str">
        <f t="shared" si="7"/>
        <v/>
      </c>
      <c r="AF95" s="20"/>
    </row>
    <row r="96" spans="1:32" ht="12" customHeight="1" thickBot="1">
      <c r="A96" s="17" t="str">
        <f>IF(B96="","",MAX($A$31:A95)+1)</f>
        <v/>
      </c>
      <c r="B96" s="19"/>
      <c r="C96" s="19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8"/>
      <c r="Z96" s="28"/>
      <c r="AA96" s="28"/>
      <c r="AB96" s="28"/>
      <c r="AC96" s="28"/>
      <c r="AD96" s="13" t="str">
        <f t="shared" si="8"/>
        <v/>
      </c>
      <c r="AE96" s="39" t="str">
        <f t="shared" ref="AE96:AE159" si="9">IF(AD96="","",IF(AD96&lt;50,1,IF(AD96&lt;60,2,IF(AD96&lt;70,3,IF(AD96&lt;85,4,5)))))</f>
        <v/>
      </c>
      <c r="AF96" s="20"/>
    </row>
    <row r="97" spans="1:32" ht="12" customHeight="1" thickBot="1">
      <c r="A97" s="17" t="str">
        <f>IF(B97="","",MAX($A$31:A96)+1)</f>
        <v/>
      </c>
      <c r="B97" s="19"/>
      <c r="C97" s="19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8"/>
      <c r="Z97" s="28"/>
      <c r="AA97" s="28"/>
      <c r="AB97" s="28"/>
      <c r="AC97" s="28"/>
      <c r="AD97" s="13" t="str">
        <f t="shared" si="8"/>
        <v/>
      </c>
      <c r="AE97" s="39" t="str">
        <f t="shared" si="9"/>
        <v/>
      </c>
      <c r="AF97" s="20"/>
    </row>
    <row r="98" spans="1:32" ht="12" customHeight="1" thickBot="1">
      <c r="A98" s="17" t="str">
        <f>IF(B98="","",MAX($A$31:A97)+1)</f>
        <v/>
      </c>
      <c r="B98" s="19"/>
      <c r="C98" s="19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8"/>
      <c r="Z98" s="28"/>
      <c r="AA98" s="28"/>
      <c r="AB98" s="28"/>
      <c r="AC98" s="28"/>
      <c r="AD98" s="13" t="str">
        <f t="shared" si="8"/>
        <v/>
      </c>
      <c r="AE98" s="39" t="str">
        <f t="shared" si="9"/>
        <v/>
      </c>
      <c r="AF98" s="20"/>
    </row>
    <row r="99" spans="1:32" ht="12" customHeight="1" thickBot="1">
      <c r="A99" s="17" t="str">
        <f>IF(B99="","",MAX($A$31:A98)+1)</f>
        <v/>
      </c>
      <c r="B99" s="19"/>
      <c r="C99" s="19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8"/>
      <c r="Z99" s="28"/>
      <c r="AA99" s="28"/>
      <c r="AB99" s="28"/>
      <c r="AC99" s="28"/>
      <c r="AD99" s="13" t="str">
        <f t="shared" si="8"/>
        <v/>
      </c>
      <c r="AE99" s="39" t="str">
        <f t="shared" si="9"/>
        <v/>
      </c>
      <c r="AF99" s="20"/>
    </row>
    <row r="100" spans="1:32" ht="12" customHeight="1" thickBot="1">
      <c r="A100" s="17" t="str">
        <f>IF(B100="","",MAX($A$31:A99)+1)</f>
        <v/>
      </c>
      <c r="B100" s="19"/>
      <c r="C100" s="19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8"/>
      <c r="Z100" s="28"/>
      <c r="AA100" s="28"/>
      <c r="AB100" s="28"/>
      <c r="AC100" s="28"/>
      <c r="AD100" s="13" t="str">
        <f t="shared" si="8"/>
        <v/>
      </c>
      <c r="AE100" s="39" t="str">
        <f t="shared" si="9"/>
        <v/>
      </c>
      <c r="AF100" s="20"/>
    </row>
    <row r="101" spans="1:32" ht="12" customHeight="1" thickBot="1">
      <c r="A101" s="17" t="str">
        <f>IF(B101="","",MAX($A$31:A100)+1)</f>
        <v/>
      </c>
      <c r="B101" s="19"/>
      <c r="C101" s="19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8"/>
      <c r="Z101" s="28"/>
      <c r="AA101" s="28"/>
      <c r="AB101" s="28"/>
      <c r="AC101" s="28"/>
      <c r="AD101" s="13" t="str">
        <f t="shared" si="8"/>
        <v/>
      </c>
      <c r="AE101" s="39" t="str">
        <f t="shared" si="9"/>
        <v/>
      </c>
      <c r="AF101" s="20"/>
    </row>
    <row r="102" spans="1:32" ht="12" customHeight="1" thickBot="1">
      <c r="A102" s="17" t="str">
        <f>IF(B102="","",MAX($A$31:A101)+1)</f>
        <v/>
      </c>
      <c r="B102" s="19"/>
      <c r="C102" s="19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8"/>
      <c r="Z102" s="28"/>
      <c r="AA102" s="28"/>
      <c r="AB102" s="28"/>
      <c r="AC102" s="28"/>
      <c r="AD102" s="13" t="str">
        <f t="shared" si="8"/>
        <v/>
      </c>
      <c r="AE102" s="39" t="str">
        <f t="shared" si="9"/>
        <v/>
      </c>
      <c r="AF102" s="20"/>
    </row>
    <row r="103" spans="1:32" ht="12" customHeight="1" thickBot="1">
      <c r="A103" s="17" t="str">
        <f>IF(B103="","",MAX($A$31:A102)+1)</f>
        <v/>
      </c>
      <c r="B103" s="19"/>
      <c r="C103" s="19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8"/>
      <c r="Z103" s="28"/>
      <c r="AA103" s="28"/>
      <c r="AB103" s="28"/>
      <c r="AC103" s="28"/>
      <c r="AD103" s="13" t="str">
        <f t="shared" si="8"/>
        <v/>
      </c>
      <c r="AE103" s="39" t="str">
        <f t="shared" si="9"/>
        <v/>
      </c>
      <c r="AF103" s="20"/>
    </row>
    <row r="104" spans="1:32" ht="12" customHeight="1" thickBot="1">
      <c r="A104" s="17" t="str">
        <f>IF(B104="","",MAX($A$31:A103)+1)</f>
        <v/>
      </c>
      <c r="B104" s="19"/>
      <c r="C104" s="19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8"/>
      <c r="Z104" s="28"/>
      <c r="AA104" s="28"/>
      <c r="AB104" s="28"/>
      <c r="AC104" s="28"/>
      <c r="AD104" s="13" t="str">
        <f t="shared" si="8"/>
        <v/>
      </c>
      <c r="AE104" s="39" t="str">
        <f t="shared" si="9"/>
        <v/>
      </c>
      <c r="AF104" s="20"/>
    </row>
    <row r="105" spans="1:32" ht="12" customHeight="1" thickBot="1">
      <c r="A105" s="17" t="str">
        <f>IF(B105="","",MAX($A$31:A104)+1)</f>
        <v/>
      </c>
      <c r="B105" s="19"/>
      <c r="C105" s="19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8"/>
      <c r="Z105" s="28"/>
      <c r="AA105" s="28"/>
      <c r="AB105" s="28"/>
      <c r="AC105" s="28"/>
      <c r="AD105" s="13" t="str">
        <f t="shared" si="8"/>
        <v/>
      </c>
      <c r="AE105" s="39" t="str">
        <f t="shared" si="9"/>
        <v/>
      </c>
      <c r="AF105" s="20"/>
    </row>
    <row r="106" spans="1:32" ht="12" customHeight="1" thickBot="1">
      <c r="A106" s="17" t="str">
        <f>IF(B106="","",MAX($A$31:A105)+1)</f>
        <v/>
      </c>
      <c r="B106" s="19"/>
      <c r="C106" s="19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8"/>
      <c r="Z106" s="28"/>
      <c r="AA106" s="28"/>
      <c r="AB106" s="28"/>
      <c r="AC106" s="28"/>
      <c r="AD106" s="13" t="str">
        <f t="shared" si="8"/>
        <v/>
      </c>
      <c r="AE106" s="39" t="str">
        <f t="shared" si="9"/>
        <v/>
      </c>
      <c r="AF106" s="20"/>
    </row>
    <row r="107" spans="1:32" ht="12" customHeight="1" thickBot="1">
      <c r="A107" s="17" t="str">
        <f>IF(B107="","",MAX($A$31:A106)+1)</f>
        <v/>
      </c>
      <c r="B107" s="19"/>
      <c r="C107" s="19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8"/>
      <c r="Z107" s="28"/>
      <c r="AA107" s="28"/>
      <c r="AB107" s="28"/>
      <c r="AC107" s="28"/>
      <c r="AD107" s="13" t="str">
        <f t="shared" si="8"/>
        <v/>
      </c>
      <c r="AE107" s="39" t="str">
        <f t="shared" si="9"/>
        <v/>
      </c>
      <c r="AF107" s="20"/>
    </row>
    <row r="108" spans="1:32" ht="12" customHeight="1">
      <c r="A108" s="17" t="str">
        <f>IF(B108="","",MAX($A$31:A107)+1)</f>
        <v/>
      </c>
      <c r="B108" s="18"/>
      <c r="C108" s="24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8"/>
      <c r="Z108" s="28"/>
      <c r="AA108" s="28"/>
      <c r="AB108" s="28"/>
      <c r="AC108" s="28"/>
      <c r="AD108" s="13" t="str">
        <f t="shared" si="8"/>
        <v/>
      </c>
      <c r="AE108" s="39" t="str">
        <f t="shared" si="9"/>
        <v/>
      </c>
    </row>
    <row r="109" spans="1:32" ht="12" customHeight="1">
      <c r="A109" s="17" t="str">
        <f>IF(B109="","",MAX($A$31:A108)+1)</f>
        <v/>
      </c>
      <c r="B109" s="26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8"/>
      <c r="Z109" s="28"/>
      <c r="AA109" s="28"/>
      <c r="AB109" s="28"/>
      <c r="AC109" s="28"/>
      <c r="AD109" s="13" t="str">
        <f t="shared" si="8"/>
        <v/>
      </c>
      <c r="AE109" s="39" t="str">
        <f t="shared" si="9"/>
        <v/>
      </c>
    </row>
    <row r="110" spans="1:32" ht="12" customHeight="1">
      <c r="A110" s="17" t="str">
        <f>IF(B110="","",MAX($A$31:A109)+1)</f>
        <v/>
      </c>
      <c r="B110" s="26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8"/>
      <c r="Z110" s="28"/>
      <c r="AA110" s="28"/>
      <c r="AB110" s="28"/>
      <c r="AC110" s="28"/>
      <c r="AD110" s="13" t="str">
        <f t="shared" si="8"/>
        <v/>
      </c>
      <c r="AE110" s="39" t="str">
        <f t="shared" si="9"/>
        <v/>
      </c>
    </row>
    <row r="111" spans="1:32" ht="12" customHeight="1">
      <c r="A111" s="17" t="str">
        <f>IF(B111="","",MAX($A$31:A110)+1)</f>
        <v/>
      </c>
      <c r="B111" s="26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8"/>
      <c r="Z111" s="28"/>
      <c r="AA111" s="28"/>
      <c r="AB111" s="28"/>
      <c r="AC111" s="28"/>
      <c r="AD111" s="13" t="str">
        <f t="shared" si="8"/>
        <v/>
      </c>
      <c r="AE111" s="39" t="str">
        <f t="shared" si="9"/>
        <v/>
      </c>
    </row>
    <row r="112" spans="1:32" ht="12" customHeight="1">
      <c r="A112" s="17" t="str">
        <f>IF(B112="","",MAX($A$31:A111)+1)</f>
        <v/>
      </c>
      <c r="B112" s="26"/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8"/>
      <c r="Z112" s="28"/>
      <c r="AA112" s="28"/>
      <c r="AB112" s="28"/>
      <c r="AC112" s="28"/>
      <c r="AD112" s="13" t="str">
        <f t="shared" si="8"/>
        <v/>
      </c>
      <c r="AE112" s="39" t="str">
        <f t="shared" si="9"/>
        <v/>
      </c>
    </row>
    <row r="113" spans="1:31" ht="12" customHeight="1">
      <c r="A113" s="17" t="str">
        <f>IF(B113="","",MAX($A$31:A112)+1)</f>
        <v/>
      </c>
      <c r="B113" s="26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8"/>
      <c r="Z113" s="28"/>
      <c r="AA113" s="28"/>
      <c r="AB113" s="28"/>
      <c r="AC113" s="28"/>
      <c r="AD113" s="13" t="str">
        <f t="shared" si="8"/>
        <v/>
      </c>
      <c r="AE113" s="39" t="str">
        <f t="shared" si="9"/>
        <v/>
      </c>
    </row>
    <row r="114" spans="1:31" ht="12" customHeight="1">
      <c r="A114" s="17" t="str">
        <f>IF(B114="","",MAX($A$31:A113)+1)</f>
        <v/>
      </c>
      <c r="B114" s="26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8"/>
      <c r="Z114" s="28"/>
      <c r="AA114" s="28"/>
      <c r="AB114" s="28"/>
      <c r="AC114" s="28"/>
      <c r="AD114" s="13" t="str">
        <f t="shared" si="8"/>
        <v/>
      </c>
      <c r="AE114" s="39" t="str">
        <f t="shared" si="9"/>
        <v/>
      </c>
    </row>
    <row r="115" spans="1:31" ht="12" customHeight="1">
      <c r="A115" s="17" t="str">
        <f>IF(B115="","",MAX($A$31:A114)+1)</f>
        <v/>
      </c>
      <c r="B115" s="26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8"/>
      <c r="Z115" s="28"/>
      <c r="AA115" s="28"/>
      <c r="AB115" s="28"/>
      <c r="AC115" s="28"/>
      <c r="AD115" s="13" t="str">
        <f t="shared" si="8"/>
        <v/>
      </c>
      <c r="AE115" s="39" t="str">
        <f t="shared" si="9"/>
        <v/>
      </c>
    </row>
    <row r="116" spans="1:31" ht="12" customHeight="1">
      <c r="A116" s="17" t="str">
        <f>IF(B116="","",MAX($A$31:A115)+1)</f>
        <v/>
      </c>
      <c r="B116" s="26"/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8"/>
      <c r="Z116" s="28"/>
      <c r="AA116" s="28"/>
      <c r="AB116" s="28"/>
      <c r="AC116" s="28"/>
      <c r="AD116" s="13" t="str">
        <f t="shared" si="8"/>
        <v/>
      </c>
      <c r="AE116" s="39" t="str">
        <f t="shared" si="9"/>
        <v/>
      </c>
    </row>
    <row r="117" spans="1:31" ht="12" customHeight="1">
      <c r="A117" s="17" t="str">
        <f>IF(B117="","",MAX($A$31:A116)+1)</f>
        <v/>
      </c>
      <c r="B117" s="26"/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8"/>
      <c r="Z117" s="28"/>
      <c r="AA117" s="28"/>
      <c r="AB117" s="28"/>
      <c r="AC117" s="28"/>
      <c r="AD117" s="13" t="str">
        <f t="shared" si="8"/>
        <v/>
      </c>
      <c r="AE117" s="39" t="str">
        <f t="shared" si="9"/>
        <v/>
      </c>
    </row>
    <row r="118" spans="1:31" ht="12" customHeight="1">
      <c r="A118" s="17" t="str">
        <f>IF(B118="","",MAX($A$31:A117)+1)</f>
        <v/>
      </c>
      <c r="B118" s="26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8"/>
      <c r="Z118" s="28"/>
      <c r="AA118" s="28"/>
      <c r="AB118" s="28"/>
      <c r="AC118" s="28"/>
      <c r="AD118" s="13" t="str">
        <f t="shared" si="8"/>
        <v/>
      </c>
      <c r="AE118" s="39" t="str">
        <f t="shared" si="9"/>
        <v/>
      </c>
    </row>
    <row r="119" spans="1:31" ht="12" customHeight="1">
      <c r="A119" s="17" t="str">
        <f>IF(B119="","",MAX($A$31:A118)+1)</f>
        <v/>
      </c>
      <c r="B119" s="26"/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8"/>
      <c r="Z119" s="28"/>
      <c r="AA119" s="28"/>
      <c r="AB119" s="28"/>
      <c r="AC119" s="28"/>
      <c r="AD119" s="13" t="str">
        <f t="shared" si="8"/>
        <v/>
      </c>
      <c r="AE119" s="39" t="str">
        <f t="shared" si="9"/>
        <v/>
      </c>
    </row>
    <row r="120" spans="1:31" ht="12" customHeight="1">
      <c r="A120" s="17" t="str">
        <f>IF(B120="","",MAX($A$31:A119)+1)</f>
        <v/>
      </c>
      <c r="B120" s="26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8"/>
      <c r="Z120" s="28"/>
      <c r="AA120" s="28"/>
      <c r="AB120" s="28"/>
      <c r="AC120" s="28"/>
      <c r="AD120" s="13" t="str">
        <f t="shared" si="8"/>
        <v/>
      </c>
      <c r="AE120" s="39" t="str">
        <f t="shared" si="9"/>
        <v/>
      </c>
    </row>
    <row r="121" spans="1:31" ht="12" customHeight="1">
      <c r="A121" s="17" t="str">
        <f>IF(B121="","",MAX($A$31:A120)+1)</f>
        <v/>
      </c>
      <c r="B121" s="26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8"/>
      <c r="Z121" s="28"/>
      <c r="AA121" s="28"/>
      <c r="AB121" s="28"/>
      <c r="AC121" s="28"/>
      <c r="AD121" s="13" t="str">
        <f t="shared" si="8"/>
        <v/>
      </c>
      <c r="AE121" s="39" t="str">
        <f t="shared" si="9"/>
        <v/>
      </c>
    </row>
    <row r="122" spans="1:31" ht="12" customHeight="1">
      <c r="A122" s="17" t="str">
        <f>IF(B122="","",MAX($A$31:A121)+1)</f>
        <v/>
      </c>
      <c r="B122" s="26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8"/>
      <c r="Z122" s="28"/>
      <c r="AA122" s="28"/>
      <c r="AB122" s="28"/>
      <c r="AC122" s="28"/>
      <c r="AD122" s="13" t="str">
        <f t="shared" si="8"/>
        <v/>
      </c>
      <c r="AE122" s="39" t="str">
        <f t="shared" si="9"/>
        <v/>
      </c>
    </row>
    <row r="123" spans="1:31" ht="12" customHeight="1">
      <c r="A123" s="17" t="str">
        <f>IF(B123="","",MAX($A$31:A122)+1)</f>
        <v/>
      </c>
      <c r="B123" s="26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8"/>
      <c r="Z123" s="28"/>
      <c r="AA123" s="28"/>
      <c r="AB123" s="28"/>
      <c r="AC123" s="28"/>
      <c r="AD123" s="13" t="str">
        <f t="shared" si="8"/>
        <v/>
      </c>
      <c r="AE123" s="39" t="str">
        <f t="shared" si="9"/>
        <v/>
      </c>
    </row>
    <row r="124" spans="1:31" ht="12" customHeight="1">
      <c r="A124" s="17" t="str">
        <f>IF(B124="","",MAX($A$31:A123)+1)</f>
        <v/>
      </c>
      <c r="B124" s="26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8"/>
      <c r="Z124" s="28"/>
      <c r="AA124" s="28"/>
      <c r="AB124" s="28"/>
      <c r="AC124" s="28"/>
      <c r="AD124" s="13" t="str">
        <f t="shared" si="8"/>
        <v/>
      </c>
      <c r="AE124" s="39" t="str">
        <f t="shared" si="9"/>
        <v/>
      </c>
    </row>
    <row r="125" spans="1:31" ht="12" customHeight="1">
      <c r="A125" s="17" t="str">
        <f>IF(B125="","",MAX($A$31:A124)+1)</f>
        <v/>
      </c>
      <c r="B125" s="26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8"/>
      <c r="Z125" s="28"/>
      <c r="AA125" s="28"/>
      <c r="AB125" s="28"/>
      <c r="AC125" s="28"/>
      <c r="AD125" s="13" t="str">
        <f t="shared" si="8"/>
        <v/>
      </c>
      <c r="AE125" s="39" t="str">
        <f t="shared" si="9"/>
        <v/>
      </c>
    </row>
    <row r="126" spans="1:31" ht="12" customHeight="1">
      <c r="A126" s="17" t="str">
        <f>IF(B126="","",MAX($A$31:A125)+1)</f>
        <v/>
      </c>
      <c r="B126" s="26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8"/>
      <c r="Z126" s="28"/>
      <c r="AA126" s="28"/>
      <c r="AB126" s="28"/>
      <c r="AC126" s="28"/>
      <c r="AD126" s="13" t="str">
        <f t="shared" si="8"/>
        <v/>
      </c>
      <c r="AE126" s="39" t="str">
        <f t="shared" si="9"/>
        <v/>
      </c>
    </row>
    <row r="127" spans="1:31" ht="12" customHeight="1">
      <c r="A127" s="17" t="str">
        <f>IF(B127="","",MAX($A$31:A126)+1)</f>
        <v/>
      </c>
      <c r="B127" s="26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8"/>
      <c r="Z127" s="28"/>
      <c r="AA127" s="28"/>
      <c r="AB127" s="28"/>
      <c r="AC127" s="28"/>
      <c r="AD127" s="13" t="str">
        <f t="shared" si="8"/>
        <v/>
      </c>
      <c r="AE127" s="39" t="str">
        <f t="shared" si="9"/>
        <v/>
      </c>
    </row>
    <row r="128" spans="1:31" ht="12" customHeight="1">
      <c r="A128" s="17" t="str">
        <f>IF(B128="","",MAX($A$31:A127)+1)</f>
        <v/>
      </c>
      <c r="B128" s="26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8"/>
      <c r="Z128" s="28"/>
      <c r="AA128" s="28"/>
      <c r="AB128" s="28"/>
      <c r="AC128" s="28"/>
      <c r="AD128" s="13" t="str">
        <f t="shared" si="8"/>
        <v/>
      </c>
      <c r="AE128" s="39" t="str">
        <f t="shared" si="9"/>
        <v/>
      </c>
    </row>
    <row r="129" spans="1:31" ht="12" customHeight="1">
      <c r="A129" s="17" t="str">
        <f>IF(B129="","",MAX($A$31:A128)+1)</f>
        <v/>
      </c>
      <c r="B129" s="26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8"/>
      <c r="Z129" s="28"/>
      <c r="AA129" s="28"/>
      <c r="AB129" s="28"/>
      <c r="AC129" s="28"/>
      <c r="AD129" s="13" t="str">
        <f t="shared" si="8"/>
        <v/>
      </c>
      <c r="AE129" s="39" t="str">
        <f t="shared" si="9"/>
        <v/>
      </c>
    </row>
    <row r="130" spans="1:31" ht="12" customHeight="1">
      <c r="A130" s="17" t="str">
        <f>IF(B130="","",MAX($A$31:A129)+1)</f>
        <v/>
      </c>
      <c r="B130" s="26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8"/>
      <c r="Z130" s="28"/>
      <c r="AA130" s="28"/>
      <c r="AB130" s="28"/>
      <c r="AC130" s="28"/>
      <c r="AD130" s="13" t="str">
        <f t="shared" si="8"/>
        <v/>
      </c>
      <c r="AE130" s="39" t="str">
        <f t="shared" si="9"/>
        <v/>
      </c>
    </row>
    <row r="131" spans="1:31" ht="12" customHeight="1">
      <c r="A131" s="17" t="str">
        <f>IF(B131="","",MAX($A$31:A130)+1)</f>
        <v/>
      </c>
      <c r="B131" s="26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8"/>
      <c r="Z131" s="28"/>
      <c r="AA131" s="28"/>
      <c r="AB131" s="28"/>
      <c r="AC131" s="28"/>
      <c r="AD131" s="13" t="str">
        <f t="shared" si="8"/>
        <v/>
      </c>
      <c r="AE131" s="39" t="str">
        <f t="shared" si="9"/>
        <v/>
      </c>
    </row>
    <row r="132" spans="1:31" ht="12" customHeight="1">
      <c r="A132" s="17" t="str">
        <f>IF(B132="","",MAX($A$31:A131)+1)</f>
        <v/>
      </c>
      <c r="B132" s="26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8"/>
      <c r="Z132" s="28"/>
      <c r="AA132" s="28"/>
      <c r="AB132" s="28"/>
      <c r="AC132" s="28"/>
      <c r="AD132" s="13" t="str">
        <f t="shared" si="8"/>
        <v/>
      </c>
      <c r="AE132" s="39" t="str">
        <f t="shared" si="9"/>
        <v/>
      </c>
    </row>
    <row r="133" spans="1:31" ht="12" customHeight="1">
      <c r="A133" s="17" t="str">
        <f>IF(B133="","",MAX($A$31:A132)+1)</f>
        <v/>
      </c>
      <c r="B133" s="26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8"/>
      <c r="Z133" s="28"/>
      <c r="AA133" s="28"/>
      <c r="AB133" s="28"/>
      <c r="AC133" s="28"/>
      <c r="AD133" s="13" t="str">
        <f t="shared" si="8"/>
        <v/>
      </c>
      <c r="AE133" s="39" t="str">
        <f t="shared" si="9"/>
        <v/>
      </c>
    </row>
    <row r="134" spans="1:31" ht="12" customHeight="1">
      <c r="A134" s="17" t="str">
        <f>IF(B134="","",MAX($A$31:A133)+1)</f>
        <v/>
      </c>
      <c r="B134" s="26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8"/>
      <c r="Z134" s="28"/>
      <c r="AA134" s="28"/>
      <c r="AB134" s="28"/>
      <c r="AC134" s="28"/>
      <c r="AD134" s="13" t="str">
        <f t="shared" si="8"/>
        <v/>
      </c>
      <c r="AE134" s="39" t="str">
        <f t="shared" si="9"/>
        <v/>
      </c>
    </row>
    <row r="135" spans="1:31" ht="12" customHeight="1">
      <c r="A135" s="17" t="str">
        <f>IF(B135="","",MAX($A$31:A134)+1)</f>
        <v/>
      </c>
      <c r="B135" s="26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8"/>
      <c r="Z135" s="28"/>
      <c r="AA135" s="28"/>
      <c r="AB135" s="28"/>
      <c r="AC135" s="28"/>
      <c r="AD135" s="13" t="str">
        <f t="shared" si="8"/>
        <v/>
      </c>
      <c r="AE135" s="39" t="str">
        <f t="shared" si="9"/>
        <v/>
      </c>
    </row>
    <row r="136" spans="1:31" ht="12" customHeight="1">
      <c r="A136" s="17" t="str">
        <f>IF(B136="","",MAX($A$31:A135)+1)</f>
        <v/>
      </c>
      <c r="B136" s="26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8"/>
      <c r="Z136" s="28"/>
      <c r="AA136" s="28"/>
      <c r="AB136" s="28"/>
      <c r="AC136" s="28"/>
      <c r="AD136" s="13" t="str">
        <f t="shared" si="8"/>
        <v/>
      </c>
      <c r="AE136" s="39" t="str">
        <f t="shared" si="9"/>
        <v/>
      </c>
    </row>
    <row r="137" spans="1:31" ht="12" customHeight="1">
      <c r="A137" s="17" t="str">
        <f>IF(B137="","",MAX($A$31:A136)+1)</f>
        <v/>
      </c>
      <c r="B137" s="26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8"/>
      <c r="Z137" s="28"/>
      <c r="AA137" s="28"/>
      <c r="AB137" s="28"/>
      <c r="AC137" s="28"/>
      <c r="AD137" s="13" t="str">
        <f t="shared" si="8"/>
        <v/>
      </c>
      <c r="AE137" s="39" t="str">
        <f t="shared" si="9"/>
        <v/>
      </c>
    </row>
    <row r="138" spans="1:31" ht="12" customHeight="1">
      <c r="A138" s="17" t="str">
        <f>IF(B138="","",MAX($A$31:A137)+1)</f>
        <v/>
      </c>
      <c r="B138" s="26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8"/>
      <c r="Z138" s="28"/>
      <c r="AA138" s="28"/>
      <c r="AB138" s="28"/>
      <c r="AC138" s="28"/>
      <c r="AD138" s="13" t="str">
        <f t="shared" si="8"/>
        <v/>
      </c>
      <c r="AE138" s="39" t="str">
        <f t="shared" si="9"/>
        <v/>
      </c>
    </row>
    <row r="139" spans="1:31" ht="12" customHeight="1">
      <c r="A139" s="17" t="str">
        <f>IF(B139="","",MAX($A$31:A138)+1)</f>
        <v/>
      </c>
      <c r="B139" s="26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8"/>
      <c r="Z139" s="28"/>
      <c r="AA139" s="28"/>
      <c r="AB139" s="28"/>
      <c r="AC139" s="28"/>
      <c r="AD139" s="13" t="str">
        <f t="shared" si="8"/>
        <v/>
      </c>
      <c r="AE139" s="39" t="str">
        <f t="shared" si="9"/>
        <v/>
      </c>
    </row>
    <row r="140" spans="1:31" ht="12" customHeight="1">
      <c r="A140" s="17" t="str">
        <f>IF(B140="","",MAX($A$31:A139)+1)</f>
        <v/>
      </c>
      <c r="B140" s="26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8"/>
      <c r="Z140" s="28"/>
      <c r="AA140" s="28"/>
      <c r="AB140" s="28"/>
      <c r="AC140" s="28"/>
      <c r="AD140" s="13" t="str">
        <f t="shared" si="8"/>
        <v/>
      </c>
      <c r="AE140" s="39" t="str">
        <f t="shared" si="9"/>
        <v/>
      </c>
    </row>
    <row r="141" spans="1:31" ht="12" customHeight="1">
      <c r="A141" s="17" t="str">
        <f>IF(B141="","",MAX($A$31:A140)+1)</f>
        <v/>
      </c>
      <c r="B141" s="26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8"/>
      <c r="Z141" s="28"/>
      <c r="AA141" s="28"/>
      <c r="AB141" s="28"/>
      <c r="AC141" s="28"/>
      <c r="AD141" s="13" t="str">
        <f t="shared" si="8"/>
        <v/>
      </c>
      <c r="AE141" s="39" t="str">
        <f t="shared" si="9"/>
        <v/>
      </c>
    </row>
    <row r="142" spans="1:31" ht="12" customHeight="1">
      <c r="A142" s="17" t="str">
        <f>IF(B142="","",MAX($A$31:A141)+1)</f>
        <v/>
      </c>
      <c r="B142" s="26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8"/>
      <c r="Z142" s="28"/>
      <c r="AA142" s="28"/>
      <c r="AB142" s="28"/>
      <c r="AC142" s="28"/>
      <c r="AD142" s="13" t="str">
        <f t="shared" si="8"/>
        <v/>
      </c>
      <c r="AE142" s="39" t="str">
        <f t="shared" si="9"/>
        <v/>
      </c>
    </row>
    <row r="143" spans="1:31" ht="12" customHeight="1">
      <c r="A143" s="17" t="str">
        <f>IF(B143="","",MAX($A$31:A142)+1)</f>
        <v/>
      </c>
      <c r="B143" s="26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8"/>
      <c r="Z143" s="28"/>
      <c r="AA143" s="28"/>
      <c r="AB143" s="28"/>
      <c r="AC143" s="28"/>
      <c r="AD143" s="13" t="str">
        <f t="shared" si="8"/>
        <v/>
      </c>
      <c r="AE143" s="39" t="str">
        <f t="shared" si="9"/>
        <v/>
      </c>
    </row>
    <row r="144" spans="1:31" ht="12" customHeight="1">
      <c r="A144" s="17" t="str">
        <f>IF(B144="","",MAX($A$31:A143)+1)</f>
        <v/>
      </c>
      <c r="B144" s="26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8"/>
      <c r="Z144" s="28"/>
      <c r="AA144" s="28"/>
      <c r="AB144" s="28"/>
      <c r="AC144" s="28"/>
      <c r="AD144" s="13" t="str">
        <f t="shared" si="8"/>
        <v/>
      </c>
      <c r="AE144" s="39" t="str">
        <f t="shared" si="9"/>
        <v/>
      </c>
    </row>
    <row r="145" spans="1:31" ht="12" customHeight="1">
      <c r="A145" s="17" t="str">
        <f>IF(B145="","",MAX($A$31:A144)+1)</f>
        <v/>
      </c>
      <c r="B145" s="26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8"/>
      <c r="Z145" s="28"/>
      <c r="AA145" s="28"/>
      <c r="AB145" s="28"/>
      <c r="AC145" s="28"/>
      <c r="AD145" s="13" t="str">
        <f t="shared" si="8"/>
        <v/>
      </c>
      <c r="AE145" s="39" t="str">
        <f t="shared" si="9"/>
        <v/>
      </c>
    </row>
    <row r="146" spans="1:31" ht="12" customHeight="1">
      <c r="A146" s="17" t="str">
        <f>IF(B146="","",MAX($A$31:A145)+1)</f>
        <v/>
      </c>
      <c r="B146" s="26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8"/>
      <c r="Z146" s="28"/>
      <c r="AA146" s="28"/>
      <c r="AB146" s="28"/>
      <c r="AC146" s="28"/>
      <c r="AD146" s="13" t="str">
        <f t="shared" si="8"/>
        <v/>
      </c>
      <c r="AE146" s="39" t="str">
        <f t="shared" si="9"/>
        <v/>
      </c>
    </row>
    <row r="147" spans="1:31" ht="12" customHeight="1">
      <c r="A147" s="17" t="str">
        <f>IF(B147="","",MAX($A$31:A146)+1)</f>
        <v/>
      </c>
      <c r="B147" s="26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8"/>
      <c r="Z147" s="28"/>
      <c r="AA147" s="28"/>
      <c r="AB147" s="28"/>
      <c r="AC147" s="28"/>
      <c r="AD147" s="13" t="str">
        <f t="shared" si="8"/>
        <v/>
      </c>
      <c r="AE147" s="39" t="str">
        <f t="shared" si="9"/>
        <v/>
      </c>
    </row>
    <row r="148" spans="1:31" ht="12" customHeight="1">
      <c r="A148" s="17" t="str">
        <f>IF(B148="","",MAX($A$31:A147)+1)</f>
        <v/>
      </c>
      <c r="B148" s="26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8"/>
      <c r="Z148" s="28"/>
      <c r="AA148" s="28"/>
      <c r="AB148" s="28"/>
      <c r="AC148" s="28"/>
      <c r="AD148" s="13" t="str">
        <f t="shared" si="8"/>
        <v/>
      </c>
      <c r="AE148" s="39" t="str">
        <f t="shared" si="9"/>
        <v/>
      </c>
    </row>
    <row r="149" spans="1:31" ht="12" customHeight="1">
      <c r="A149" s="17" t="str">
        <f>IF(B149="","",MAX($A$31:A148)+1)</f>
        <v/>
      </c>
      <c r="B149" s="26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8"/>
      <c r="Z149" s="28"/>
      <c r="AA149" s="28"/>
      <c r="AB149" s="28"/>
      <c r="AC149" s="28"/>
      <c r="AD149" s="13" t="str">
        <f t="shared" si="8"/>
        <v/>
      </c>
      <c r="AE149" s="39" t="str">
        <f t="shared" si="9"/>
        <v/>
      </c>
    </row>
    <row r="150" spans="1:31" ht="12" customHeight="1">
      <c r="A150" s="17" t="str">
        <f>IF(B150="","",MAX($A$31:A149)+1)</f>
        <v/>
      </c>
      <c r="B150" s="26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8"/>
      <c r="Z150" s="28"/>
      <c r="AA150" s="28"/>
      <c r="AB150" s="28"/>
      <c r="AC150" s="28"/>
      <c r="AD150" s="13" t="str">
        <f t="shared" si="8"/>
        <v/>
      </c>
      <c r="AE150" s="39" t="str">
        <f t="shared" si="9"/>
        <v/>
      </c>
    </row>
    <row r="151" spans="1:31" ht="12" customHeight="1">
      <c r="A151" s="17" t="str">
        <f>IF(B151="","",MAX($A$31:A150)+1)</f>
        <v/>
      </c>
      <c r="B151" s="26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8"/>
      <c r="Z151" s="28"/>
      <c r="AA151" s="28"/>
      <c r="AB151" s="28"/>
      <c r="AC151" s="28"/>
      <c r="AD151" s="13" t="str">
        <f t="shared" si="8"/>
        <v/>
      </c>
      <c r="AE151" s="39" t="str">
        <f t="shared" si="9"/>
        <v/>
      </c>
    </row>
    <row r="152" spans="1:31" ht="12" customHeight="1">
      <c r="A152" s="17" t="str">
        <f>IF(B152="","",MAX($A$31:A151)+1)</f>
        <v/>
      </c>
      <c r="B152" s="26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8"/>
      <c r="Z152" s="28"/>
      <c r="AA152" s="28"/>
      <c r="AB152" s="28"/>
      <c r="AC152" s="28"/>
      <c r="AD152" s="13" t="str">
        <f t="shared" si="8"/>
        <v/>
      </c>
      <c r="AE152" s="39" t="str">
        <f t="shared" si="9"/>
        <v/>
      </c>
    </row>
    <row r="153" spans="1:31" ht="12" customHeight="1">
      <c r="A153" s="17" t="str">
        <f>IF(B153="","",MAX($A$31:A152)+1)</f>
        <v/>
      </c>
      <c r="B153" s="26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8"/>
      <c r="Z153" s="28"/>
      <c r="AA153" s="28"/>
      <c r="AB153" s="28"/>
      <c r="AC153" s="28"/>
      <c r="AD153" s="13" t="str">
        <f t="shared" si="8"/>
        <v/>
      </c>
      <c r="AE153" s="39" t="str">
        <f t="shared" si="9"/>
        <v/>
      </c>
    </row>
    <row r="154" spans="1:31" ht="12" customHeight="1">
      <c r="A154" s="17" t="str">
        <f>IF(B154="","",MAX($A$31:A153)+1)</f>
        <v/>
      </c>
      <c r="B154" s="26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8"/>
      <c r="Z154" s="28"/>
      <c r="AA154" s="28"/>
      <c r="AB154" s="28"/>
      <c r="AC154" s="28"/>
      <c r="AD154" s="13" t="str">
        <f t="shared" si="8"/>
        <v/>
      </c>
      <c r="AE154" s="39" t="str">
        <f t="shared" si="9"/>
        <v/>
      </c>
    </row>
    <row r="155" spans="1:31" ht="12" customHeight="1">
      <c r="A155" s="17" t="str">
        <f>IF(B155="","",MAX($A$31:A154)+1)</f>
        <v/>
      </c>
      <c r="B155" s="26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8"/>
      <c r="Z155" s="28"/>
      <c r="AA155" s="28"/>
      <c r="AB155" s="28"/>
      <c r="AC155" s="28"/>
      <c r="AD155" s="13" t="str">
        <f t="shared" si="8"/>
        <v/>
      </c>
      <c r="AE155" s="39" t="str">
        <f t="shared" si="9"/>
        <v/>
      </c>
    </row>
    <row r="156" spans="1:31" ht="12" customHeight="1">
      <c r="A156" s="17" t="str">
        <f>IF(B156="","",MAX($A$31:A155)+1)</f>
        <v/>
      </c>
      <c r="B156" s="26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8"/>
      <c r="Z156" s="28"/>
      <c r="AA156" s="28"/>
      <c r="AB156" s="28"/>
      <c r="AC156" s="28"/>
      <c r="AD156" s="13" t="str">
        <f t="shared" si="8"/>
        <v/>
      </c>
      <c r="AE156" s="39" t="str">
        <f t="shared" si="9"/>
        <v/>
      </c>
    </row>
    <row r="157" spans="1:31" ht="12" customHeight="1">
      <c r="A157" s="17" t="str">
        <f>IF(B157="","",MAX($A$31:A156)+1)</f>
        <v/>
      </c>
      <c r="B157" s="26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8"/>
      <c r="Z157" s="28"/>
      <c r="AA157" s="28"/>
      <c r="AB157" s="28"/>
      <c r="AC157" s="28"/>
      <c r="AD157" s="13" t="str">
        <f t="shared" si="8"/>
        <v/>
      </c>
      <c r="AE157" s="39" t="str">
        <f t="shared" si="9"/>
        <v/>
      </c>
    </row>
    <row r="158" spans="1:31" ht="12" customHeight="1">
      <c r="A158" s="17" t="str">
        <f>IF(B158="","",MAX($A$31:A157)+1)</f>
        <v/>
      </c>
      <c r="B158" s="26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8"/>
      <c r="Z158" s="28"/>
      <c r="AA158" s="28"/>
      <c r="AB158" s="28"/>
      <c r="AC158" s="28"/>
      <c r="AD158" s="13" t="str">
        <f t="shared" si="8"/>
        <v/>
      </c>
      <c r="AE158" s="39" t="str">
        <f t="shared" si="9"/>
        <v/>
      </c>
    </row>
    <row r="159" spans="1:31" ht="12" customHeight="1">
      <c r="A159" s="17" t="str">
        <f>IF(B159="","",MAX($A$31:A158)+1)</f>
        <v/>
      </c>
      <c r="B159" s="26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8"/>
      <c r="Z159" s="28"/>
      <c r="AA159" s="28"/>
      <c r="AB159" s="28"/>
      <c r="AC159" s="28"/>
      <c r="AD159" s="13" t="str">
        <f t="shared" ref="AD159:AD202" si="10">IF(AND(A159="",B159=""),"",IF(OR(D159="Girmedi",D159="Devamsız"),"",IF(D159="Kopya",0,SUM(E159:AC159))))</f>
        <v/>
      </c>
      <c r="AE159" s="39" t="str">
        <f t="shared" si="9"/>
        <v/>
      </c>
    </row>
    <row r="160" spans="1:31" ht="12" customHeight="1">
      <c r="A160" s="17" t="str">
        <f>IF(B160="","",MAX($A$31:A159)+1)</f>
        <v/>
      </c>
      <c r="B160" s="26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8"/>
      <c r="Z160" s="28"/>
      <c r="AA160" s="28"/>
      <c r="AB160" s="28"/>
      <c r="AC160" s="28"/>
      <c r="AD160" s="13" t="str">
        <f t="shared" si="10"/>
        <v/>
      </c>
      <c r="AE160" s="39" t="str">
        <f t="shared" ref="AE160:AE170" si="11">IF(AD160="","",IF(AD160&lt;50,1,IF(AD160&lt;60,2,IF(AD160&lt;70,3,IF(AD160&lt;85,4,5)))))</f>
        <v/>
      </c>
    </row>
    <row r="161" spans="1:31" ht="12" customHeight="1">
      <c r="A161" s="17" t="str">
        <f>IF(B161="","",MAX($A$31:A160)+1)</f>
        <v/>
      </c>
      <c r="B161" s="26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8"/>
      <c r="Z161" s="28"/>
      <c r="AA161" s="28"/>
      <c r="AB161" s="28"/>
      <c r="AC161" s="28"/>
      <c r="AD161" s="13" t="str">
        <f t="shared" si="10"/>
        <v/>
      </c>
      <c r="AE161" s="39" t="str">
        <f t="shared" si="11"/>
        <v/>
      </c>
    </row>
    <row r="162" spans="1:31" ht="12" customHeight="1">
      <c r="A162" s="17" t="str">
        <f>IF(B162="","",MAX($A$31:A161)+1)</f>
        <v/>
      </c>
      <c r="B162" s="26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8"/>
      <c r="Z162" s="28"/>
      <c r="AA162" s="28"/>
      <c r="AB162" s="28"/>
      <c r="AC162" s="28"/>
      <c r="AD162" s="13" t="str">
        <f t="shared" si="10"/>
        <v/>
      </c>
      <c r="AE162" s="39" t="str">
        <f t="shared" si="11"/>
        <v/>
      </c>
    </row>
    <row r="163" spans="1:31" ht="12" customHeight="1">
      <c r="A163" s="17" t="str">
        <f>IF(B163="","",MAX($A$31:A162)+1)</f>
        <v/>
      </c>
      <c r="B163" s="26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8"/>
      <c r="Z163" s="28"/>
      <c r="AA163" s="28"/>
      <c r="AB163" s="28"/>
      <c r="AC163" s="28"/>
      <c r="AD163" s="13" t="str">
        <f t="shared" si="10"/>
        <v/>
      </c>
      <c r="AE163" s="39" t="str">
        <f t="shared" si="11"/>
        <v/>
      </c>
    </row>
    <row r="164" spans="1:31" ht="12" customHeight="1">
      <c r="A164" s="17" t="str">
        <f>IF(B164="","",MAX($A$31:A163)+1)</f>
        <v/>
      </c>
      <c r="B164" s="26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8"/>
      <c r="Z164" s="28"/>
      <c r="AA164" s="28"/>
      <c r="AB164" s="28"/>
      <c r="AC164" s="28"/>
      <c r="AD164" s="13" t="str">
        <f t="shared" si="10"/>
        <v/>
      </c>
      <c r="AE164" s="39" t="str">
        <f t="shared" si="11"/>
        <v/>
      </c>
    </row>
    <row r="165" spans="1:31" ht="12" customHeight="1">
      <c r="A165" s="17" t="str">
        <f>IF(B165="","",MAX($A$31:A164)+1)</f>
        <v/>
      </c>
      <c r="B165" s="26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8"/>
      <c r="Z165" s="28"/>
      <c r="AA165" s="28"/>
      <c r="AB165" s="28"/>
      <c r="AC165" s="28"/>
      <c r="AD165" s="13" t="str">
        <f t="shared" si="10"/>
        <v/>
      </c>
      <c r="AE165" s="39" t="str">
        <f t="shared" si="11"/>
        <v/>
      </c>
    </row>
    <row r="166" spans="1:31" ht="12" customHeight="1">
      <c r="A166" s="17" t="str">
        <f>IF(B166="","",MAX($A$31:A165)+1)</f>
        <v/>
      </c>
      <c r="B166" s="26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8"/>
      <c r="Z166" s="28"/>
      <c r="AA166" s="28"/>
      <c r="AB166" s="28"/>
      <c r="AC166" s="28"/>
      <c r="AD166" s="13" t="str">
        <f t="shared" si="10"/>
        <v/>
      </c>
      <c r="AE166" s="39" t="str">
        <f t="shared" si="11"/>
        <v/>
      </c>
    </row>
    <row r="167" spans="1:31" ht="12" customHeight="1">
      <c r="A167" s="17" t="str">
        <f>IF(B167="","",MAX($A$31:A166)+1)</f>
        <v/>
      </c>
      <c r="B167" s="26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8"/>
      <c r="Z167" s="28"/>
      <c r="AA167" s="28"/>
      <c r="AB167" s="28"/>
      <c r="AC167" s="28"/>
      <c r="AD167" s="13" t="str">
        <f t="shared" si="10"/>
        <v/>
      </c>
      <c r="AE167" s="39" t="str">
        <f t="shared" si="11"/>
        <v/>
      </c>
    </row>
    <row r="168" spans="1:31" ht="12" customHeight="1">
      <c r="A168" s="17" t="str">
        <f>IF(B168="","",MAX($A$31:A167)+1)</f>
        <v/>
      </c>
      <c r="B168" s="26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8"/>
      <c r="Z168" s="28"/>
      <c r="AA168" s="28"/>
      <c r="AB168" s="28"/>
      <c r="AC168" s="28"/>
      <c r="AD168" s="13" t="str">
        <f t="shared" si="10"/>
        <v/>
      </c>
      <c r="AE168" s="39" t="str">
        <f t="shared" si="11"/>
        <v/>
      </c>
    </row>
    <row r="169" spans="1:31" ht="12" customHeight="1">
      <c r="A169" s="17" t="str">
        <f>IF(B169="","",MAX($A$31:A168)+1)</f>
        <v/>
      </c>
      <c r="B169" s="26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8"/>
      <c r="Z169" s="28"/>
      <c r="AA169" s="28"/>
      <c r="AB169" s="28"/>
      <c r="AC169" s="28"/>
      <c r="AD169" s="13" t="str">
        <f t="shared" si="10"/>
        <v/>
      </c>
      <c r="AE169" s="39" t="str">
        <f t="shared" si="11"/>
        <v/>
      </c>
    </row>
    <row r="170" spans="1:31" ht="12" customHeight="1">
      <c r="A170" s="17" t="str">
        <f>IF(B170="","",MAX($A$31:A169)+1)</f>
        <v/>
      </c>
      <c r="B170" s="26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8"/>
      <c r="Z170" s="28"/>
      <c r="AA170" s="28"/>
      <c r="AB170" s="28"/>
      <c r="AC170" s="28"/>
      <c r="AD170" s="13" t="str">
        <f t="shared" si="10"/>
        <v/>
      </c>
      <c r="AE170" s="39" t="str">
        <f t="shared" si="11"/>
        <v/>
      </c>
    </row>
    <row r="171" spans="1:31">
      <c r="AD171" s="13" t="str">
        <f t="shared" si="10"/>
        <v/>
      </c>
    </row>
    <row r="172" spans="1:31">
      <c r="AD172" s="13" t="str">
        <f t="shared" si="10"/>
        <v/>
      </c>
    </row>
    <row r="173" spans="1:31">
      <c r="AD173" s="13" t="str">
        <f t="shared" si="10"/>
        <v/>
      </c>
    </row>
    <row r="174" spans="1:31">
      <c r="AD174" s="13" t="str">
        <f t="shared" si="10"/>
        <v/>
      </c>
    </row>
    <row r="175" spans="1:31">
      <c r="AD175" s="13" t="str">
        <f t="shared" si="10"/>
        <v/>
      </c>
    </row>
    <row r="176" spans="1:31">
      <c r="AD176" s="13" t="str">
        <f t="shared" si="10"/>
        <v/>
      </c>
    </row>
    <row r="177" spans="30:30">
      <c r="AD177" s="13" t="str">
        <f t="shared" si="10"/>
        <v/>
      </c>
    </row>
    <row r="178" spans="30:30">
      <c r="AD178" s="13" t="str">
        <f t="shared" si="10"/>
        <v/>
      </c>
    </row>
    <row r="179" spans="30:30">
      <c r="AD179" s="13" t="str">
        <f t="shared" si="10"/>
        <v/>
      </c>
    </row>
    <row r="180" spans="30:30">
      <c r="AD180" s="13" t="str">
        <f t="shared" si="10"/>
        <v/>
      </c>
    </row>
    <row r="181" spans="30:30">
      <c r="AD181" s="13" t="str">
        <f t="shared" si="10"/>
        <v/>
      </c>
    </row>
    <row r="182" spans="30:30">
      <c r="AD182" s="13" t="str">
        <f t="shared" si="10"/>
        <v/>
      </c>
    </row>
    <row r="183" spans="30:30">
      <c r="AD183" s="13" t="str">
        <f t="shared" si="10"/>
        <v/>
      </c>
    </row>
    <row r="184" spans="30:30">
      <c r="AD184" s="13" t="str">
        <f t="shared" si="10"/>
        <v/>
      </c>
    </row>
    <row r="185" spans="30:30">
      <c r="AD185" s="13" t="str">
        <f t="shared" si="10"/>
        <v/>
      </c>
    </row>
    <row r="186" spans="30:30">
      <c r="AD186" s="13" t="str">
        <f t="shared" si="10"/>
        <v/>
      </c>
    </row>
    <row r="187" spans="30:30">
      <c r="AD187" s="13" t="str">
        <f t="shared" si="10"/>
        <v/>
      </c>
    </row>
    <row r="188" spans="30:30">
      <c r="AD188" s="13" t="str">
        <f t="shared" si="10"/>
        <v/>
      </c>
    </row>
    <row r="189" spans="30:30">
      <c r="AD189" s="13" t="str">
        <f t="shared" si="10"/>
        <v/>
      </c>
    </row>
    <row r="190" spans="30:30">
      <c r="AD190" s="13" t="str">
        <f t="shared" si="10"/>
        <v/>
      </c>
    </row>
    <row r="191" spans="30:30">
      <c r="AD191" s="13" t="str">
        <f t="shared" si="10"/>
        <v/>
      </c>
    </row>
    <row r="192" spans="30:30">
      <c r="AD192" s="13" t="str">
        <f t="shared" si="10"/>
        <v/>
      </c>
    </row>
    <row r="193" spans="30:30">
      <c r="AD193" s="13" t="str">
        <f t="shared" si="10"/>
        <v/>
      </c>
    </row>
    <row r="194" spans="30:30">
      <c r="AD194" s="13" t="str">
        <f t="shared" si="10"/>
        <v/>
      </c>
    </row>
    <row r="195" spans="30:30">
      <c r="AD195" s="13" t="str">
        <f t="shared" si="10"/>
        <v/>
      </c>
    </row>
    <row r="196" spans="30:30">
      <c r="AD196" s="13" t="str">
        <f t="shared" si="10"/>
        <v/>
      </c>
    </row>
    <row r="197" spans="30:30">
      <c r="AD197" s="13" t="str">
        <f t="shared" si="10"/>
        <v/>
      </c>
    </row>
    <row r="198" spans="30:30">
      <c r="AD198" s="13" t="str">
        <f t="shared" si="10"/>
        <v/>
      </c>
    </row>
    <row r="199" spans="30:30">
      <c r="AD199" s="13" t="str">
        <f t="shared" si="10"/>
        <v/>
      </c>
    </row>
    <row r="200" spans="30:30">
      <c r="AD200" s="13" t="str">
        <f t="shared" si="10"/>
        <v/>
      </c>
    </row>
    <row r="201" spans="30:30">
      <c r="AD201" s="13" t="str">
        <f t="shared" si="10"/>
        <v/>
      </c>
    </row>
    <row r="202" spans="30:30">
      <c r="AD202" s="13"/>
    </row>
  </sheetData>
  <mergeCells count="70">
    <mergeCell ref="A1:AD1"/>
    <mergeCell ref="A2:D2"/>
    <mergeCell ref="E2:AD2"/>
    <mergeCell ref="A3:D3"/>
    <mergeCell ref="E3:G3"/>
    <mergeCell ref="H3:I3"/>
    <mergeCell ref="J3:S3"/>
    <mergeCell ref="T3:U3"/>
    <mergeCell ref="V3:AD3"/>
    <mergeCell ref="V5:AD5"/>
    <mergeCell ref="A4:D4"/>
    <mergeCell ref="E4:G4"/>
    <mergeCell ref="H4:I4"/>
    <mergeCell ref="J4:S4"/>
    <mergeCell ref="T4:U4"/>
    <mergeCell ref="V4:AD4"/>
    <mergeCell ref="A5:D5"/>
    <mergeCell ref="E5:G5"/>
    <mergeCell ref="H5:I5"/>
    <mergeCell ref="J5:S5"/>
    <mergeCell ref="T5:U5"/>
    <mergeCell ref="H7:K7"/>
    <mergeCell ref="L7:O7"/>
    <mergeCell ref="C8:G8"/>
    <mergeCell ref="H8:K8"/>
    <mergeCell ref="L8:O8"/>
    <mergeCell ref="T8:AD8"/>
    <mergeCell ref="C9:F9"/>
    <mergeCell ref="H9:K9"/>
    <mergeCell ref="L9:O9"/>
    <mergeCell ref="P9:S9"/>
    <mergeCell ref="T9:AD9"/>
    <mergeCell ref="P8:S8"/>
    <mergeCell ref="C11:F11"/>
    <mergeCell ref="H11:K11"/>
    <mergeCell ref="L11:O11"/>
    <mergeCell ref="P11:S11"/>
    <mergeCell ref="T11:AD11"/>
    <mergeCell ref="C10:F10"/>
    <mergeCell ref="H10:K10"/>
    <mergeCell ref="L10:O10"/>
    <mergeCell ref="P10:S10"/>
    <mergeCell ref="T10:AD10"/>
    <mergeCell ref="A20:D20"/>
    <mergeCell ref="E20:AD20"/>
    <mergeCell ref="C12:F12"/>
    <mergeCell ref="H12:K12"/>
    <mergeCell ref="L12:O12"/>
    <mergeCell ref="P12:S12"/>
    <mergeCell ref="T12:AD12"/>
    <mergeCell ref="C13:F13"/>
    <mergeCell ref="H13:K13"/>
    <mergeCell ref="L13:O13"/>
    <mergeCell ref="P13:S14"/>
    <mergeCell ref="T13:AD14"/>
    <mergeCell ref="H14:K14"/>
    <mergeCell ref="L14:O14"/>
    <mergeCell ref="A16:C16"/>
    <mergeCell ref="A17:AD18"/>
    <mergeCell ref="A19:AD19"/>
    <mergeCell ref="A26:D26"/>
    <mergeCell ref="A27:D27"/>
    <mergeCell ref="A28:D28"/>
    <mergeCell ref="A29:AD29"/>
    <mergeCell ref="A21:D21"/>
    <mergeCell ref="AD21:AD22"/>
    <mergeCell ref="A22:D22"/>
    <mergeCell ref="A23:D23"/>
    <mergeCell ref="A24:D24"/>
    <mergeCell ref="A25:D25"/>
  </mergeCells>
  <conditionalFormatting sqref="A31:A36 A37:D170">
    <cfRule type="expression" dxfId="47" priority="23">
      <formula>$B31=""</formula>
    </cfRule>
  </conditionalFormatting>
  <conditionalFormatting sqref="A31:A36 A37:AC170">
    <cfRule type="expression" dxfId="46" priority="24">
      <formula>$B31&gt;0</formula>
    </cfRule>
  </conditionalFormatting>
  <conditionalFormatting sqref="B37:B63">
    <cfRule type="expression" dxfId="45" priority="22">
      <formula>$B37=""</formula>
    </cfRule>
  </conditionalFormatting>
  <conditionalFormatting sqref="A64:C170 D37:AC170">
    <cfRule type="expression" dxfId="44" priority="29">
      <formula>$B37=""</formula>
    </cfRule>
  </conditionalFormatting>
  <conditionalFormatting sqref="E37:AC170">
    <cfRule type="expression" dxfId="43" priority="25">
      <formula>$D37="Kopya"</formula>
    </cfRule>
    <cfRule type="expression" dxfId="42" priority="27">
      <formula>$D37="Girmedi"</formula>
    </cfRule>
    <cfRule type="expression" dxfId="41" priority="28">
      <formula>E37&gt;=E$23*0.7</formula>
    </cfRule>
    <cfRule type="expression" dxfId="40" priority="30">
      <formula>E37&lt;E$23*0.5</formula>
    </cfRule>
    <cfRule type="expression" dxfId="39" priority="31">
      <formula>E37&lt;E$23*0.7</formula>
    </cfRule>
  </conditionalFormatting>
  <conditionalFormatting sqref="AD23">
    <cfRule type="expression" dxfId="38" priority="32">
      <formula>$AD$23=100</formula>
    </cfRule>
  </conditionalFormatting>
  <conditionalFormatting sqref="E37:AC170">
    <cfRule type="expression" dxfId="36" priority="21">
      <formula>$D37="Devamsız"</formula>
    </cfRule>
  </conditionalFormatting>
  <conditionalFormatting sqref="B31:B36">
    <cfRule type="expression" dxfId="35" priority="9">
      <formula>$B31=""</formula>
    </cfRule>
  </conditionalFormatting>
  <conditionalFormatting sqref="B31:C36">
    <cfRule type="expression" dxfId="34" priority="10">
      <formula>$B31=""</formula>
    </cfRule>
  </conditionalFormatting>
  <conditionalFormatting sqref="B31:C36">
    <cfRule type="expression" dxfId="33" priority="11">
      <formula>$B31&gt;0</formula>
    </cfRule>
  </conditionalFormatting>
  <conditionalFormatting sqref="D31:D36">
    <cfRule type="expression" dxfId="32" priority="13">
      <formula>$B31=""</formula>
    </cfRule>
  </conditionalFormatting>
  <conditionalFormatting sqref="D31:AC36">
    <cfRule type="expression" dxfId="31" priority="14">
      <formula>$B31&gt;0</formula>
    </cfRule>
  </conditionalFormatting>
  <conditionalFormatting sqref="D31:AC36">
    <cfRule type="expression" dxfId="30" priority="18">
      <formula>$B31=""</formula>
    </cfRule>
  </conditionalFormatting>
  <conditionalFormatting sqref="E31:AC36">
    <cfRule type="expression" dxfId="29" priority="15">
      <formula>$D31="Kopya"</formula>
    </cfRule>
    <cfRule type="expression" dxfId="28" priority="16">
      <formula>$D31="Girmedi"</formula>
    </cfRule>
    <cfRule type="expression" dxfId="27" priority="17">
      <formula>E31&gt;=E$23*0.7</formula>
    </cfRule>
    <cfRule type="expression" dxfId="26" priority="19">
      <formula>E31&lt;E$23*0.5</formula>
    </cfRule>
    <cfRule type="expression" dxfId="25" priority="20">
      <formula>E31&lt;E$23*0.7</formula>
    </cfRule>
  </conditionalFormatting>
  <conditionalFormatting sqref="E31:AC36">
    <cfRule type="expression" dxfId="24" priority="12">
      <formula>$D31="Devamsız"</formula>
    </cfRule>
  </conditionalFormatting>
  <conditionalFormatting sqref="AD31:AD202">
    <cfRule type="expression" dxfId="7" priority="1">
      <formula>$B31&gt;0</formula>
    </cfRule>
  </conditionalFormatting>
  <conditionalFormatting sqref="AD31:AD202">
    <cfRule type="expression" dxfId="6" priority="6">
      <formula>$B31=""</formula>
    </cfRule>
  </conditionalFormatting>
  <conditionalFormatting sqref="AD31:AD202">
    <cfRule type="expression" dxfId="5" priority="2">
      <formula>$D31="Kopya"</formula>
    </cfRule>
    <cfRule type="expression" dxfId="4" priority="4">
      <formula>$D31="Girmedi"</formula>
    </cfRule>
    <cfRule type="expression" dxfId="3" priority="5">
      <formula>AD31&gt;=AD$23*0.7</formula>
    </cfRule>
    <cfRule type="expression" dxfId="2" priority="7">
      <formula>AD31&lt;AD$23*0.5</formula>
    </cfRule>
    <cfRule type="expression" dxfId="1" priority="8">
      <formula>AD31&lt;AD$23*0.7</formula>
    </cfRule>
  </conditionalFormatting>
  <conditionalFormatting sqref="AD31:AD202">
    <cfRule type="expression" dxfId="0" priority="3">
      <formula>$B31=""</formula>
    </cfRule>
  </conditionalFormatting>
  <dataValidations count="5">
    <dataValidation type="list" allowBlank="1" showInputMessage="1" showErrorMessage="1" sqref="J5:S6" xr:uid="{75190977-5408-49D9-8AC5-A3F3453D56FD}">
      <mc:AlternateContent xmlns:x12ac="http://schemas.microsoft.com/office/spreadsheetml/2011/1/ac" xmlns:mc="http://schemas.openxmlformats.org/markup-compatibility/2006">
        <mc:Choice Requires="x12ac">
          <x12ac:list>Vize,Final,Bütünleme,Tek Ders,"Diğer(Ödev,Uygulama vb.)"</x12ac:list>
        </mc:Choice>
        <mc:Fallback>
          <formula1>"Vize,Final,Bütünleme,Tek Ders,Diğer(Ödev,Uygulama vb.)"</formula1>
        </mc:Fallback>
      </mc:AlternateContent>
    </dataValidation>
    <dataValidation type="list" allowBlank="1" showInputMessage="1" showErrorMessage="1" sqref="D31:D170" xr:uid="{B94F8FD0-24F6-4507-801A-33CCE24AF1B0}">
      <formula1>"Girmedi,Kopya,Devamsız,"</formula1>
    </dataValidation>
    <dataValidation type="list" allowBlank="1" showInputMessage="1" showErrorMessage="1" sqref="J4" xr:uid="{A51E3EAD-74A2-4B71-BB96-BB6E678418AB}">
      <formula1>"1. Sınıf,2. Sınıf"</formula1>
    </dataValidation>
    <dataValidation type="list" allowBlank="1" showInputMessage="1" showErrorMessage="1" sqref="E5:G6" xr:uid="{BEFF6C0D-8F59-421E-BE18-DC3287758226}">
      <formula1>"Deniz ve Liman İşletmeciliği,Gemi İnşaatı,Su Altı Teknolojisi"</formula1>
    </dataValidation>
    <dataValidation type="list" allowBlank="1" showInputMessage="1" showErrorMessage="1" sqref="E4:G4" xr:uid="{8043BC68-66FB-4AF8-81F3-1290687CAC33}">
      <formula1>"Güz,Bahar"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Vize</vt:lpstr>
      <vt:lpstr>Final</vt:lpstr>
      <vt:lpstr>Bütünleme</vt:lpstr>
      <vt:lpstr>Vize!Yazdırma_Alanı</vt:lpstr>
    </vt:vector>
  </TitlesOfParts>
  <Manager/>
  <Company>Antalya Ölçme Değerlendirme Merkezi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KLASİK SINAV ANALİZ PROGRAMI</dc:title>
  <dc:subject>KLASİK SINAV ANALİZ PROGRAMI</dc:subject>
  <dc:creator>Antalya Ölçme Değerlendirme Merkezi</dc:creator>
  <cp:keywords>SINAV ANALİZ</cp:keywords>
  <dc:description>OKULLARDA YAPILAN KLASİK YAZILI SINAVLARI ANALİZ PROGRAMI</dc:description>
  <cp:lastModifiedBy>DENİZ GÜNEŞ</cp:lastModifiedBy>
  <cp:lastPrinted>2026-04-14T11:25:26Z</cp:lastPrinted>
  <dcterms:created xsi:type="dcterms:W3CDTF">2015-12-10T13:41:24Z</dcterms:created>
  <dcterms:modified xsi:type="dcterms:W3CDTF">2026-04-20T07:39:41Z</dcterms:modified>
  <cp:category>EĞİTİM ÖĞRETİM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e9a0e7-89b1-44d3-af3e-41fcc7a49d79_Enabled">
    <vt:lpwstr>true</vt:lpwstr>
  </property>
  <property fmtid="{D5CDD505-2E9C-101B-9397-08002B2CF9AE}" pid="3" name="MSIP_Label_e6e9a0e7-89b1-44d3-af3e-41fcc7a49d79_SetDate">
    <vt:lpwstr>2024-04-17T11:10:58Z</vt:lpwstr>
  </property>
  <property fmtid="{D5CDD505-2E9C-101B-9397-08002B2CF9AE}" pid="4" name="MSIP_Label_e6e9a0e7-89b1-44d3-af3e-41fcc7a49d79_Method">
    <vt:lpwstr>Standard</vt:lpwstr>
  </property>
  <property fmtid="{D5CDD505-2E9C-101B-9397-08002B2CF9AE}" pid="5" name="MSIP_Label_e6e9a0e7-89b1-44d3-af3e-41fcc7a49d79_Name">
    <vt:lpwstr>KOÇDİGİTAL İÇİ</vt:lpwstr>
  </property>
  <property fmtid="{D5CDD505-2E9C-101B-9397-08002B2CF9AE}" pid="6" name="MSIP_Label_e6e9a0e7-89b1-44d3-af3e-41fcc7a49d79_SiteId">
    <vt:lpwstr>1e1aa76b-4b02-45f4-9417-2e13eb0da973</vt:lpwstr>
  </property>
  <property fmtid="{D5CDD505-2E9C-101B-9397-08002B2CF9AE}" pid="7" name="MSIP_Label_e6e9a0e7-89b1-44d3-af3e-41fcc7a49d79_ActionId">
    <vt:lpwstr>3759938e-1cee-41f3-ba80-be3a73ecf272</vt:lpwstr>
  </property>
  <property fmtid="{D5CDD505-2E9C-101B-9397-08002B2CF9AE}" pid="8" name="MSIP_Label_e6e9a0e7-89b1-44d3-af3e-41fcc7a49d79_ContentBits">
    <vt:lpwstr>2</vt:lpwstr>
  </property>
</Properties>
</file>